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<sst xmlns="http://schemas.openxmlformats.org/spreadsheetml/2006/main" count="143" uniqueCount="101">
  <si>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</si>
  <si>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</si>
  <si>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</si>
  <si>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</si>
  <si>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</si>
  <si>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</si>
  <si>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</si>
  <si>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</si>
  <si>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</si>
  <si>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</si>
  <si>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</si>
  <si>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Всего</t>
  </si>
  <si>
    <t>шт.</t>
  </si>
  <si>
    <t>Мероприятие 1.1. Создание команды проекта, распределение обя-занностей членов команды</t>
  </si>
  <si>
    <t>Утверждение проекта</t>
  </si>
  <si>
    <t>Контракт с менеджером</t>
  </si>
  <si>
    <t>Наем ответственного исполнителя на проектной территории</t>
  </si>
  <si>
    <t>Наём постоянного персонала</t>
  </si>
  <si>
    <t>Контракты</t>
  </si>
  <si>
    <t>Чел/месяц</t>
  </si>
  <si>
    <t>мес</t>
  </si>
  <si>
    <t xml:space="preserve">Контракт </t>
  </si>
  <si>
    <t>Ботман Е.К. - ответственен за все административные действия для обеспечения своевременных проплат и заключения необходимых договоров</t>
  </si>
  <si>
    <t>Работа Абдуллы Каримова не оплачивается за счет средств проекта. Он является прямым заинтересованным лицом в создании маточной плантации и будет прилагать все усилия для достижения результатов проекта</t>
  </si>
  <si>
    <t xml:space="preserve">3 нанятых работника из числа местных жителей будут осуществлять все необходимые уходные работы в течение всего проекта. </t>
  </si>
  <si>
    <t xml:space="preserve">Мероприятие 1.2.  Создание Меро-приятие 1.2.  Создание маточной плантации фисташки. </t>
  </si>
  <si>
    <t>Кормандировка консультантов на проектную территорию из Ташкента</t>
  </si>
  <si>
    <t>человек</t>
  </si>
  <si>
    <t xml:space="preserve">Задача 1: Создание маточной плантации фисташки настоящей на 5 га имеющейся плантации </t>
  </si>
  <si>
    <t>Итого по Задаче 1</t>
  </si>
  <si>
    <t xml:space="preserve">Задача 2: Проведение уходных мероприятий за созданными насаждениями в 2011 и 2012 годах. </t>
  </si>
  <si>
    <t xml:space="preserve">Мероприятие 2.1 Проведение уходных мероприятий </t>
  </si>
  <si>
    <t>Проведение работ</t>
  </si>
  <si>
    <t>га</t>
  </si>
  <si>
    <t>Мероприятие 2.2 Оснащение центра необходимым оборудованием</t>
  </si>
  <si>
    <t>Закупка необходимого оборудования</t>
  </si>
  <si>
    <t>тракторный прицеп</t>
  </si>
  <si>
    <t>плуг</t>
  </si>
  <si>
    <t>чизель</t>
  </si>
  <si>
    <t>борона</t>
  </si>
  <si>
    <t>сенокосилка</t>
  </si>
  <si>
    <t>бензомоторная пила</t>
  </si>
  <si>
    <t>ранцевый бензомоторный опрыскиватель</t>
  </si>
  <si>
    <t>ножовки</t>
  </si>
  <si>
    <t>секаторы</t>
  </si>
  <si>
    <t>окулировочные ножи</t>
  </si>
  <si>
    <t>обвязочная лента</t>
  </si>
  <si>
    <t>рулон</t>
  </si>
  <si>
    <t>Итого по задаче 2</t>
  </si>
  <si>
    <t>Непредвиденные расходы</t>
  </si>
  <si>
    <t>Комиссия ПРООН</t>
  </si>
  <si>
    <t>Заработная плата экспертам</t>
  </si>
  <si>
    <t>конракт</t>
  </si>
  <si>
    <t>комплект</t>
  </si>
  <si>
    <t xml:space="preserve">Мероприятие 2.3 Проведение национального обучающего тренинга по прививке и уходным мероприятиям </t>
  </si>
  <si>
    <t>Подготовка к семинару</t>
  </si>
  <si>
    <t>объявления в газетах</t>
  </si>
  <si>
    <t>размещений</t>
  </si>
  <si>
    <t>подготовка баннера</t>
  </si>
  <si>
    <t>Пороведение семинара</t>
  </si>
  <si>
    <t>Транспорт участников</t>
  </si>
  <si>
    <t>ставка</t>
  </si>
  <si>
    <t>питание</t>
  </si>
  <si>
    <t>транспортировка</t>
  </si>
  <si>
    <t>Транспортировка закупленного оборудования</t>
  </si>
  <si>
    <t>Трактор Беларусь 82.1</t>
  </si>
  <si>
    <t>прибор позиционирования GPS Garmin Dakota 10</t>
  </si>
  <si>
    <t>электрогазовый автохолодильник Waeco combi cool cab-408</t>
  </si>
  <si>
    <t>нетбук Asus ea pc 1001 pxd, диагональ 12,1</t>
  </si>
  <si>
    <t>раскладушка Вероника</t>
  </si>
  <si>
    <t>коврик туристский</t>
  </si>
  <si>
    <t>топоры</t>
  </si>
  <si>
    <t>лопаты</t>
  </si>
  <si>
    <t>кетмени</t>
  </si>
  <si>
    <t>канистры</t>
  </si>
  <si>
    <t>ведра</t>
  </si>
  <si>
    <t>полусапоги</t>
  </si>
  <si>
    <t>краска для струйного принтера</t>
  </si>
  <si>
    <t>фотобумага для стрйного принтера</t>
  </si>
  <si>
    <t>пачка</t>
  </si>
  <si>
    <t>бумага писчая для лазерного принтера</t>
  </si>
  <si>
    <r>
      <t>В июле - августе 2012 года</t>
    </r>
    <r>
      <rPr>
        <sz val="10"/>
        <rFont val="Arial"/>
        <family val="2"/>
      </rPr>
      <t xml:space="preserve"> (в зависимости от погодных условий, 10 дней) - для проведения ревизии прививки и удаление прорастающих почек ниже места окулировки, а также обрезка верхушки подвоя выше места прививки.</t>
    </r>
  </si>
  <si>
    <r>
      <t>в июне - июле 2012 год</t>
    </r>
    <r>
      <rPr>
        <sz val="10"/>
        <rFont val="Arial"/>
        <family val="2"/>
      </rPr>
      <t xml:space="preserve"> - для проведения прививки (15 дней)</t>
    </r>
  </si>
  <si>
    <r>
      <t>Февраль-март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2012 год</t>
    </r>
    <r>
      <rPr>
        <sz val="10"/>
        <rFont val="Arial"/>
        <family val="2"/>
      </rPr>
      <t xml:space="preserve"> (десять дней) – для мониторинга состояния посадок, подготовка подвоев к прививке</t>
    </r>
  </si>
  <si>
    <r>
      <t>В август-сентябре 2011 года</t>
    </r>
    <r>
      <rPr>
        <sz val="10"/>
        <rFont val="Arial"/>
        <family val="2"/>
      </rPr>
      <t xml:space="preserve"> (пять дней) – для мониторинга состояния посадок, в том числе и по вредителям, болезням, качеству уходных мероприятий, а также уход за привитым растением. </t>
    </r>
  </si>
  <si>
    <r>
      <t>Февраль-март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2011 года</t>
    </r>
    <r>
      <rPr>
        <sz val="10"/>
        <rFont val="Arial"/>
        <family val="2"/>
      </rPr>
      <t xml:space="preserve"> (десять дней) – для мониторинга состояния посадок, подготовка подвоев к прививке</t>
    </r>
  </si>
  <si>
    <r>
      <t>В август-сентябре 2012 года</t>
    </r>
    <r>
      <rPr>
        <sz val="10"/>
        <rFont val="Arial"/>
        <family val="2"/>
      </rPr>
      <t xml:space="preserve"> (пять дней) – для мониторинга состояния посадок, в том числе и по вредителям, болезням, качеству уходных мероприятий, а также уход за привитым растением. </t>
    </r>
  </si>
  <si>
    <t>Наём Черновой Г.М.</t>
  </si>
  <si>
    <t>Наём Николяи Л.В.</t>
  </si>
  <si>
    <t>Наём Туляганова Т.</t>
  </si>
  <si>
    <t>Наём Рахмонова А.</t>
  </si>
  <si>
    <t>Проведение закладки и уход за плантациями по государственному инновационному гранту в Джизакской области</t>
  </si>
  <si>
    <t>Сумма, выделяемая государственным инновационным грантом на производство работ</t>
  </si>
  <si>
    <t>создание маточной плантации</t>
  </si>
  <si>
    <t>черенки для взятия глазков для прививки</t>
  </si>
  <si>
    <t>штук</t>
  </si>
  <si>
    <r>
      <t>в июне - июле 2011 года</t>
    </r>
    <r>
      <rPr>
        <sz val="10"/>
        <rFont val="Arial"/>
        <family val="2"/>
      </rPr>
      <t xml:space="preserve"> - для проведения прививки (15 дней)</t>
    </r>
  </si>
  <si>
    <r>
      <t>В июле - августе 2011 год</t>
    </r>
    <r>
      <rPr>
        <sz val="10"/>
        <rFont val="Arial"/>
        <family val="2"/>
      </rPr>
      <t xml:space="preserve"> (в зависимости от погодных условий) - для проведения ревизии прививки и удаление прорастающих почек ниже места  окулировки, а также обрезка верхушки подвоя выше места прививки (10 дней).</t>
    </r>
  </si>
  <si>
    <t>оплата интернета - 500 МБ\месяц</t>
  </si>
  <si>
    <t>месяц</t>
  </si>
  <si>
    <t xml:space="preserve">Мероприятия по проведению семинара-тренинга будет осуществлена в случае, если для этого будут найдены дополнительные средства/ В настоящий ммоент подается заявка в Американское посольство.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</si>
</sst>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164" fontId="2" fillId="34" borderId="12" xfId="0" applyNumberFormat="1" applyFont="1" applyFill="1" applyBorder="1" applyAlignment="1">
      <alignment vertical="center" wrapText="1"/>
    </xf>
    <xf numFmtId="164" fontId="0" fillId="0" borderId="12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12" borderId="12" xfId="0" applyFont="1" applyFill="1" applyBorder="1" applyAlignment="1">
      <alignment vertical="center" wrapText="1"/>
    </xf>
    <xf numFmtId="0" fontId="0" fillId="12" borderId="12" xfId="0" applyFill="1" applyBorder="1" applyAlignment="1">
      <alignment vertical="center" wrapText="1"/>
    </xf>
    <xf numFmtId="164" fontId="0" fillId="12" borderId="12" xfId="0" applyNumberForma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164" fontId="0" fillId="8" borderId="10" xfId="0" applyNumberForma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7" borderId="17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164" fontId="0" fillId="36" borderId="14" xfId="0" applyNumberFormat="1" applyFill="1" applyBorder="1" applyAlignment="1">
      <alignment vertical="center" wrapText="1"/>
    </xf>
    <xf numFmtId="164" fontId="0" fillId="36" borderId="12" xfId="0" applyNumberForma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0" fillId="36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4" sqref="G54"/>
    </sheetView>
  </sheetViews>
  <sheetFormatPr defaultColWidth="9.140625" defaultRowHeight="12.75"/>
  <cols>
    <col min="1" max="1" width="12.28125" style="4" bestFit="1" customWidth="1"/>
    <col min="2" max="2" width="13.140625" style="4" customWidth="1"/>
    <col min="3" max="3" width="18.00390625" style="4" customWidth="1"/>
    <col min="4" max="4" width="11.140625" style="4" customWidth="1"/>
    <col min="5" max="5" width="10.8515625" style="4" bestFit="1" customWidth="1"/>
    <col min="6" max="6" width="10.140625" style="4" customWidth="1"/>
    <col min="7" max="8" width="10.140625" style="1" bestFit="1" customWidth="1"/>
    <col min="9" max="9" width="10.140625" style="2" customWidth="1"/>
    <col min="10" max="10" width="26.7109375" style="2" customWidth="1"/>
    <col min="11" max="11" width="73.421875" style="0" customWidth="1"/>
  </cols>
  <sheetData>
    <row r="1" spans="1:10" ht="12.75">
      <c r="A1" s="5"/>
      <c r="B1" s="5"/>
      <c r="C1" s="5"/>
      <c r="D1" s="5"/>
      <c r="E1" s="5"/>
      <c r="F1" s="5"/>
      <c r="G1" s="47" t="s">
        <v>5</v>
      </c>
      <c r="H1" s="48"/>
      <c r="I1" s="49"/>
      <c r="J1" s="6"/>
    </row>
    <row r="2" spans="1:10" ht="38.25">
      <c r="A2" s="10" t="s">
        <v>10</v>
      </c>
      <c r="B2" s="11" t="s">
        <v>0</v>
      </c>
      <c r="C2" s="11" t="s">
        <v>4</v>
      </c>
      <c r="D2" s="11" t="s">
        <v>1</v>
      </c>
      <c r="E2" s="11" t="s">
        <v>2</v>
      </c>
      <c r="F2" s="11" t="s">
        <v>3</v>
      </c>
      <c r="G2" s="11" t="s">
        <v>6</v>
      </c>
      <c r="H2" s="11" t="s">
        <v>7</v>
      </c>
      <c r="I2" s="11" t="s">
        <v>8</v>
      </c>
      <c r="J2" s="11" t="s">
        <v>9</v>
      </c>
    </row>
    <row r="3" spans="1:10" ht="12.75" customHeight="1">
      <c r="A3" s="42" t="s">
        <v>28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84" customHeight="1">
      <c r="A4" s="50" t="s">
        <v>13</v>
      </c>
      <c r="B4" s="12" t="s">
        <v>14</v>
      </c>
      <c r="C4" s="12" t="s">
        <v>15</v>
      </c>
      <c r="D4" s="13" t="s">
        <v>20</v>
      </c>
      <c r="E4" s="13">
        <v>24</v>
      </c>
      <c r="F4" s="23">
        <v>150</v>
      </c>
      <c r="G4" s="23">
        <f>E4*F4</f>
        <v>3600</v>
      </c>
      <c r="H4" s="23">
        <v>0</v>
      </c>
      <c r="I4" s="23">
        <f aca="true" t="shared" si="0" ref="I4:I19">G4+H4</f>
        <v>3600</v>
      </c>
      <c r="J4" s="14" t="s">
        <v>22</v>
      </c>
    </row>
    <row r="5" spans="1:10" ht="105" customHeight="1">
      <c r="A5" s="50"/>
      <c r="B5" s="12" t="s">
        <v>16</v>
      </c>
      <c r="C5" s="12" t="s">
        <v>21</v>
      </c>
      <c r="D5" s="13" t="s">
        <v>20</v>
      </c>
      <c r="E5" s="13">
        <v>24</v>
      </c>
      <c r="F5" s="23">
        <v>150</v>
      </c>
      <c r="G5" s="23">
        <v>0</v>
      </c>
      <c r="H5" s="23">
        <f>E5*F5</f>
        <v>3600</v>
      </c>
      <c r="I5" s="23">
        <f t="shared" si="0"/>
        <v>3600</v>
      </c>
      <c r="J5" s="14" t="s">
        <v>23</v>
      </c>
    </row>
    <row r="6" spans="1:10" ht="76.5">
      <c r="A6" s="50"/>
      <c r="B6" s="16" t="s">
        <v>17</v>
      </c>
      <c r="C6" s="16" t="s">
        <v>18</v>
      </c>
      <c r="D6" s="17" t="s">
        <v>19</v>
      </c>
      <c r="E6" s="37">
        <f>3*24</f>
        <v>72</v>
      </c>
      <c r="F6" s="24">
        <v>70</v>
      </c>
      <c r="G6" s="24">
        <f>E6*F6</f>
        <v>5040</v>
      </c>
      <c r="H6" s="24">
        <v>0</v>
      </c>
      <c r="I6" s="23">
        <f>G6+H6</f>
        <v>5040</v>
      </c>
      <c r="J6" s="14" t="s">
        <v>24</v>
      </c>
    </row>
    <row r="7" spans="1:10" ht="38.25">
      <c r="A7" s="38"/>
      <c r="B7" s="16" t="s">
        <v>93</v>
      </c>
      <c r="C7" s="16" t="s">
        <v>94</v>
      </c>
      <c r="D7" s="17" t="s">
        <v>95</v>
      </c>
      <c r="E7" s="37">
        <v>750</v>
      </c>
      <c r="F7" s="24">
        <v>1.2</v>
      </c>
      <c r="G7" s="23">
        <v>0</v>
      </c>
      <c r="H7" s="24">
        <f>E7*F7</f>
        <v>900</v>
      </c>
      <c r="I7" s="23">
        <f>G7+H7</f>
        <v>900</v>
      </c>
      <c r="J7" s="14"/>
    </row>
    <row r="8" spans="1:10" ht="127.5">
      <c r="A8" s="41" t="s">
        <v>25</v>
      </c>
      <c r="B8" s="18" t="s">
        <v>85</v>
      </c>
      <c r="C8" s="12" t="s">
        <v>26</v>
      </c>
      <c r="D8" s="13" t="s">
        <v>27</v>
      </c>
      <c r="E8" s="13">
        <v>5</v>
      </c>
      <c r="F8" s="23">
        <v>280</v>
      </c>
      <c r="G8" s="23">
        <f aca="true" t="shared" si="1" ref="G8:G19">E8*F8</f>
        <v>1400</v>
      </c>
      <c r="H8" s="23">
        <v>0</v>
      </c>
      <c r="I8" s="23">
        <f t="shared" si="0"/>
        <v>1400</v>
      </c>
      <c r="J8" s="20"/>
    </row>
    <row r="9" spans="1:10" ht="76.5">
      <c r="A9" s="41"/>
      <c r="B9" s="18" t="s">
        <v>96</v>
      </c>
      <c r="C9" s="12" t="s">
        <v>26</v>
      </c>
      <c r="D9" s="13" t="s">
        <v>27</v>
      </c>
      <c r="E9" s="13">
        <v>5</v>
      </c>
      <c r="F9" s="23">
        <v>405</v>
      </c>
      <c r="G9" s="23">
        <f t="shared" si="1"/>
        <v>2025</v>
      </c>
      <c r="H9" s="23">
        <v>0</v>
      </c>
      <c r="I9" s="23">
        <f t="shared" si="0"/>
        <v>2025</v>
      </c>
      <c r="J9" s="20"/>
    </row>
    <row r="10" spans="1:10" ht="317.25" customHeight="1">
      <c r="A10" s="41"/>
      <c r="B10" s="18" t="s">
        <v>97</v>
      </c>
      <c r="C10" s="12" t="s">
        <v>26</v>
      </c>
      <c r="D10" s="13" t="s">
        <v>27</v>
      </c>
      <c r="E10" s="13">
        <v>5</v>
      </c>
      <c r="F10" s="23">
        <v>280</v>
      </c>
      <c r="G10" s="23">
        <f t="shared" si="1"/>
        <v>1400</v>
      </c>
      <c r="H10" s="23">
        <v>0</v>
      </c>
      <c r="I10" s="23">
        <f t="shared" si="0"/>
        <v>1400</v>
      </c>
      <c r="J10" s="20"/>
    </row>
    <row r="11" spans="1:10" ht="285.75" customHeight="1">
      <c r="A11" s="41"/>
      <c r="B11" s="18" t="s">
        <v>84</v>
      </c>
      <c r="C11" s="12" t="s">
        <v>26</v>
      </c>
      <c r="D11" s="13" t="s">
        <v>27</v>
      </c>
      <c r="E11" s="13">
        <v>5</v>
      </c>
      <c r="F11" s="23">
        <v>155</v>
      </c>
      <c r="G11" s="23">
        <f t="shared" si="1"/>
        <v>775</v>
      </c>
      <c r="H11" s="23">
        <v>0</v>
      </c>
      <c r="I11" s="23">
        <f t="shared" si="0"/>
        <v>775</v>
      </c>
      <c r="J11" s="20"/>
    </row>
    <row r="12" spans="1:10" ht="127.5">
      <c r="A12" s="41"/>
      <c r="B12" s="18" t="s">
        <v>83</v>
      </c>
      <c r="C12" s="12" t="s">
        <v>26</v>
      </c>
      <c r="D12" s="13" t="s">
        <v>27</v>
      </c>
      <c r="E12" s="13">
        <v>5</v>
      </c>
      <c r="F12" s="23">
        <v>280</v>
      </c>
      <c r="G12" s="23">
        <f t="shared" si="1"/>
        <v>1400</v>
      </c>
      <c r="H12" s="23">
        <v>0</v>
      </c>
      <c r="I12" s="23">
        <f t="shared" si="0"/>
        <v>1400</v>
      </c>
      <c r="J12" s="20"/>
    </row>
    <row r="13" spans="1:10" ht="76.5">
      <c r="A13" s="41"/>
      <c r="B13" s="18" t="s">
        <v>82</v>
      </c>
      <c r="C13" s="12" t="s">
        <v>26</v>
      </c>
      <c r="D13" s="13" t="s">
        <v>27</v>
      </c>
      <c r="E13" s="13">
        <v>5</v>
      </c>
      <c r="F13" s="23">
        <v>405</v>
      </c>
      <c r="G13" s="23">
        <f t="shared" si="1"/>
        <v>2025</v>
      </c>
      <c r="H13" s="23">
        <v>0</v>
      </c>
      <c r="I13" s="23">
        <f t="shared" si="0"/>
        <v>2025</v>
      </c>
      <c r="J13" s="20"/>
    </row>
    <row r="14" spans="1:10" ht="267.75">
      <c r="A14" s="19"/>
      <c r="B14" s="18" t="s">
        <v>81</v>
      </c>
      <c r="C14" s="12" t="s">
        <v>26</v>
      </c>
      <c r="D14" s="13" t="s">
        <v>27</v>
      </c>
      <c r="E14" s="13">
        <v>5</v>
      </c>
      <c r="F14" s="23">
        <v>280</v>
      </c>
      <c r="G14" s="23">
        <f>E14*F14</f>
        <v>1400</v>
      </c>
      <c r="H14" s="23">
        <v>0</v>
      </c>
      <c r="I14" s="23">
        <f>G14+H14</f>
        <v>1400</v>
      </c>
      <c r="J14" s="20"/>
    </row>
    <row r="15" spans="1:10" ht="229.5">
      <c r="A15" s="19"/>
      <c r="B15" s="18" t="s">
        <v>86</v>
      </c>
      <c r="C15" s="12" t="s">
        <v>26</v>
      </c>
      <c r="D15" s="13" t="s">
        <v>27</v>
      </c>
      <c r="E15" s="13">
        <v>5</v>
      </c>
      <c r="F15" s="23">
        <v>155</v>
      </c>
      <c r="G15" s="23">
        <f>E15*F15</f>
        <v>775</v>
      </c>
      <c r="H15" s="23">
        <v>0</v>
      </c>
      <c r="I15" s="23">
        <f>G15+H15</f>
        <v>775</v>
      </c>
      <c r="J15" s="20"/>
    </row>
    <row r="16" spans="1:10" ht="38.25">
      <c r="A16" s="19"/>
      <c r="B16" s="12" t="s">
        <v>51</v>
      </c>
      <c r="C16" s="12" t="s">
        <v>87</v>
      </c>
      <c r="D16" s="13" t="s">
        <v>52</v>
      </c>
      <c r="E16" s="13">
        <v>1</v>
      </c>
      <c r="F16" s="23">
        <v>1000</v>
      </c>
      <c r="G16" s="23">
        <f t="shared" si="1"/>
        <v>1000</v>
      </c>
      <c r="H16" s="23">
        <v>0</v>
      </c>
      <c r="I16" s="23">
        <f t="shared" si="0"/>
        <v>1000</v>
      </c>
      <c r="J16" s="20"/>
    </row>
    <row r="17" spans="1:10" ht="12.75">
      <c r="A17" s="19"/>
      <c r="B17" s="12"/>
      <c r="C17" s="12" t="s">
        <v>88</v>
      </c>
      <c r="D17" s="13" t="s">
        <v>52</v>
      </c>
      <c r="E17" s="13">
        <v>1</v>
      </c>
      <c r="F17" s="23">
        <v>1000</v>
      </c>
      <c r="G17" s="23">
        <f t="shared" si="1"/>
        <v>1000</v>
      </c>
      <c r="H17" s="23">
        <v>0</v>
      </c>
      <c r="I17" s="23">
        <f t="shared" si="0"/>
        <v>1000</v>
      </c>
      <c r="J17" s="20"/>
    </row>
    <row r="18" spans="1:10" ht="25.5">
      <c r="A18" s="19"/>
      <c r="B18" s="12"/>
      <c r="C18" s="12" t="s">
        <v>89</v>
      </c>
      <c r="D18" s="13" t="s">
        <v>52</v>
      </c>
      <c r="E18" s="13">
        <v>1</v>
      </c>
      <c r="F18" s="23">
        <v>1000</v>
      </c>
      <c r="G18" s="23">
        <f t="shared" si="1"/>
        <v>1000</v>
      </c>
      <c r="H18" s="23">
        <v>0</v>
      </c>
      <c r="I18" s="23">
        <f t="shared" si="0"/>
        <v>1000</v>
      </c>
      <c r="J18" s="20"/>
    </row>
    <row r="19" spans="1:10" ht="25.5">
      <c r="A19" s="19"/>
      <c r="B19" s="12"/>
      <c r="C19" s="12" t="s">
        <v>90</v>
      </c>
      <c r="D19" s="13" t="s">
        <v>52</v>
      </c>
      <c r="E19" s="13">
        <v>1</v>
      </c>
      <c r="F19" s="23">
        <v>1000</v>
      </c>
      <c r="G19" s="23">
        <f t="shared" si="1"/>
        <v>1000</v>
      </c>
      <c r="H19" s="23">
        <v>0</v>
      </c>
      <c r="I19" s="23">
        <f t="shared" si="0"/>
        <v>1000</v>
      </c>
      <c r="J19" s="20"/>
    </row>
    <row r="20" spans="1:10" ht="25.5">
      <c r="A20" s="21" t="s">
        <v>29</v>
      </c>
      <c r="B20" s="21"/>
      <c r="C20" s="21"/>
      <c r="D20" s="21"/>
      <c r="E20" s="21"/>
      <c r="F20" s="22"/>
      <c r="G20" s="22">
        <f>SUM(G4:G19)</f>
        <v>23840</v>
      </c>
      <c r="H20" s="22">
        <f>SUM(H4:H19)</f>
        <v>4500</v>
      </c>
      <c r="I20" s="22">
        <f>SUM(I4:I19)</f>
        <v>28340</v>
      </c>
      <c r="J20" s="20"/>
    </row>
    <row r="21" spans="1:10" ht="12.75" customHeight="1">
      <c r="A21" s="42" t="s">
        <v>30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0" ht="140.25">
      <c r="A22" s="25" t="s">
        <v>31</v>
      </c>
      <c r="B22" s="25" t="s">
        <v>91</v>
      </c>
      <c r="C22" s="25" t="s">
        <v>32</v>
      </c>
      <c r="D22" s="25" t="s">
        <v>33</v>
      </c>
      <c r="E22" s="20">
        <v>100</v>
      </c>
      <c r="F22" s="26">
        <f>H22/E22</f>
        <v>246.9135802469136</v>
      </c>
      <c r="G22" s="26">
        <v>0</v>
      </c>
      <c r="H22" s="26">
        <f>40000000/1620</f>
        <v>24691.35802469136</v>
      </c>
      <c r="I22" s="26">
        <f aca="true" t="shared" si="2" ref="I22:I39">G22+H22</f>
        <v>24691.35802469136</v>
      </c>
      <c r="J22" s="25" t="s">
        <v>92</v>
      </c>
    </row>
    <row r="23" spans="1:10" ht="46.5" customHeight="1">
      <c r="A23" s="45" t="s">
        <v>34</v>
      </c>
      <c r="B23" s="15" t="s">
        <v>35</v>
      </c>
      <c r="C23" s="25" t="s">
        <v>65</v>
      </c>
      <c r="D23" s="25" t="s">
        <v>12</v>
      </c>
      <c r="E23" s="20">
        <v>1</v>
      </c>
      <c r="F23" s="26">
        <v>17600</v>
      </c>
      <c r="G23" s="26">
        <f>E23*F23</f>
        <v>17600</v>
      </c>
      <c r="H23" s="26">
        <v>0</v>
      </c>
      <c r="I23" s="26">
        <f t="shared" si="2"/>
        <v>17600</v>
      </c>
      <c r="J23" s="3"/>
    </row>
    <row r="24" spans="1:10" ht="12.75">
      <c r="A24" s="46"/>
      <c r="B24" s="7"/>
      <c r="C24" s="25" t="s">
        <v>36</v>
      </c>
      <c r="D24" s="25" t="s">
        <v>12</v>
      </c>
      <c r="E24" s="20">
        <v>1</v>
      </c>
      <c r="F24" s="26">
        <f>3400000/1650</f>
        <v>2060.6060606060605</v>
      </c>
      <c r="G24" s="26">
        <f>E24*F24</f>
        <v>2060.6060606060605</v>
      </c>
      <c r="H24" s="26">
        <v>0</v>
      </c>
      <c r="I24" s="26">
        <f t="shared" si="2"/>
        <v>2060.6060606060605</v>
      </c>
      <c r="J24" s="3"/>
    </row>
    <row r="25" spans="1:10" ht="12.75">
      <c r="A25" s="46"/>
      <c r="B25" s="7"/>
      <c r="C25" s="25" t="s">
        <v>37</v>
      </c>
      <c r="D25" s="25" t="s">
        <v>12</v>
      </c>
      <c r="E25" s="20">
        <v>1</v>
      </c>
      <c r="F25" s="26">
        <v>150</v>
      </c>
      <c r="G25" s="26">
        <f>E25*F25</f>
        <v>150</v>
      </c>
      <c r="H25" s="26">
        <v>0</v>
      </c>
      <c r="I25" s="26">
        <f t="shared" si="2"/>
        <v>150</v>
      </c>
      <c r="J25" s="27"/>
    </row>
    <row r="26" spans="1:10" ht="12.75">
      <c r="A26" s="46"/>
      <c r="B26" s="7"/>
      <c r="C26" s="25" t="s">
        <v>38</v>
      </c>
      <c r="D26" s="25" t="s">
        <v>12</v>
      </c>
      <c r="E26" s="20">
        <v>1</v>
      </c>
      <c r="F26" s="26">
        <v>240</v>
      </c>
      <c r="G26" s="26">
        <f>E26*F26</f>
        <v>240</v>
      </c>
      <c r="H26" s="26">
        <v>0</v>
      </c>
      <c r="I26" s="26">
        <f t="shared" si="2"/>
        <v>240</v>
      </c>
      <c r="J26" s="3"/>
    </row>
    <row r="27" spans="1:10" ht="12.75">
      <c r="A27" s="46"/>
      <c r="B27" s="7"/>
      <c r="C27" s="25" t="s">
        <v>39</v>
      </c>
      <c r="D27" s="25" t="s">
        <v>12</v>
      </c>
      <c r="E27" s="20">
        <v>1</v>
      </c>
      <c r="F27" s="26">
        <v>100</v>
      </c>
      <c r="G27" s="26">
        <f aca="true" t="shared" si="3" ref="G27:G50">E27*F27</f>
        <v>100</v>
      </c>
      <c r="H27" s="26">
        <v>0</v>
      </c>
      <c r="I27" s="26">
        <f t="shared" si="2"/>
        <v>100</v>
      </c>
      <c r="J27" s="3"/>
    </row>
    <row r="28" spans="1:10" ht="12.75">
      <c r="A28" s="46"/>
      <c r="B28" s="7"/>
      <c r="C28" s="25" t="s">
        <v>40</v>
      </c>
      <c r="D28" s="25" t="s">
        <v>12</v>
      </c>
      <c r="E28" s="20">
        <v>1</v>
      </c>
      <c r="F28" s="26">
        <v>600</v>
      </c>
      <c r="G28" s="26">
        <f t="shared" si="3"/>
        <v>600</v>
      </c>
      <c r="H28" s="26">
        <v>0</v>
      </c>
      <c r="I28" s="26">
        <f t="shared" si="2"/>
        <v>600</v>
      </c>
      <c r="J28" s="3"/>
    </row>
    <row r="29" spans="1:10" ht="25.5">
      <c r="A29" s="7"/>
      <c r="B29" s="7"/>
      <c r="C29" s="25" t="s">
        <v>41</v>
      </c>
      <c r="D29" s="25" t="s">
        <v>12</v>
      </c>
      <c r="E29" s="20">
        <v>2</v>
      </c>
      <c r="F29" s="26">
        <v>400</v>
      </c>
      <c r="G29" s="26">
        <f t="shared" si="3"/>
        <v>800</v>
      </c>
      <c r="H29" s="26">
        <v>0</v>
      </c>
      <c r="I29" s="26">
        <f t="shared" si="2"/>
        <v>800</v>
      </c>
      <c r="J29" s="3"/>
    </row>
    <row r="30" spans="1:10" ht="38.25">
      <c r="A30" s="7"/>
      <c r="B30" s="7"/>
      <c r="C30" s="25" t="s">
        <v>42</v>
      </c>
      <c r="D30" s="25" t="s">
        <v>12</v>
      </c>
      <c r="E30" s="20">
        <v>1</v>
      </c>
      <c r="F30" s="26">
        <v>70</v>
      </c>
      <c r="G30" s="26">
        <f t="shared" si="3"/>
        <v>70</v>
      </c>
      <c r="H30" s="26">
        <v>0</v>
      </c>
      <c r="I30" s="26">
        <f t="shared" si="2"/>
        <v>70</v>
      </c>
      <c r="J30" s="3"/>
    </row>
    <row r="31" spans="1:10" ht="12.75">
      <c r="A31" s="7"/>
      <c r="B31" s="7"/>
      <c r="C31" s="25" t="s">
        <v>43</v>
      </c>
      <c r="D31" s="25" t="s">
        <v>12</v>
      </c>
      <c r="E31" s="20">
        <v>5</v>
      </c>
      <c r="F31" s="26">
        <v>80</v>
      </c>
      <c r="G31" s="26">
        <f t="shared" si="3"/>
        <v>400</v>
      </c>
      <c r="H31" s="26">
        <v>0</v>
      </c>
      <c r="I31" s="26">
        <f t="shared" si="2"/>
        <v>400</v>
      </c>
      <c r="J31" s="3"/>
    </row>
    <row r="32" spans="1:10" ht="12.75">
      <c r="A32" s="7"/>
      <c r="B32" s="7"/>
      <c r="C32" s="25" t="s">
        <v>72</v>
      </c>
      <c r="D32" s="25" t="s">
        <v>12</v>
      </c>
      <c r="E32" s="20">
        <v>5</v>
      </c>
      <c r="F32" s="26">
        <v>5</v>
      </c>
      <c r="G32" s="26">
        <f t="shared" si="3"/>
        <v>25</v>
      </c>
      <c r="H32" s="26">
        <v>0</v>
      </c>
      <c r="I32" s="26">
        <f t="shared" si="2"/>
        <v>25</v>
      </c>
      <c r="J32" s="3"/>
    </row>
    <row r="33" spans="1:10" ht="12.75">
      <c r="A33" s="7"/>
      <c r="B33" s="7"/>
      <c r="C33" s="25" t="s">
        <v>73</v>
      </c>
      <c r="D33" s="25" t="s">
        <v>12</v>
      </c>
      <c r="E33" s="20">
        <v>5</v>
      </c>
      <c r="F33" s="26">
        <v>5</v>
      </c>
      <c r="G33" s="26">
        <f t="shared" si="3"/>
        <v>25</v>
      </c>
      <c r="H33" s="26">
        <v>0</v>
      </c>
      <c r="I33" s="26">
        <f t="shared" si="2"/>
        <v>25</v>
      </c>
      <c r="J33" s="3"/>
    </row>
    <row r="34" spans="1:10" ht="12.75">
      <c r="A34" s="7"/>
      <c r="B34" s="7"/>
      <c r="C34" s="25" t="s">
        <v>74</v>
      </c>
      <c r="D34" s="25" t="s">
        <v>12</v>
      </c>
      <c r="E34" s="20">
        <v>3</v>
      </c>
      <c r="F34" s="26">
        <v>8</v>
      </c>
      <c r="G34" s="26">
        <f t="shared" si="3"/>
        <v>24</v>
      </c>
      <c r="H34" s="26">
        <v>0</v>
      </c>
      <c r="I34" s="26">
        <f t="shared" si="2"/>
        <v>24</v>
      </c>
      <c r="J34" s="3"/>
    </row>
    <row r="35" spans="1:10" ht="12.75">
      <c r="A35" s="7"/>
      <c r="B35" s="7"/>
      <c r="C35" s="25" t="s">
        <v>71</v>
      </c>
      <c r="D35" s="25" t="s">
        <v>12</v>
      </c>
      <c r="E35" s="20">
        <v>5</v>
      </c>
      <c r="F35" s="26">
        <v>5</v>
      </c>
      <c r="G35" s="26">
        <f t="shared" si="3"/>
        <v>25</v>
      </c>
      <c r="H35" s="26">
        <v>0</v>
      </c>
      <c r="I35" s="26">
        <f t="shared" si="2"/>
        <v>25</v>
      </c>
      <c r="J35" s="3"/>
    </row>
    <row r="36" spans="1:10" ht="12.75">
      <c r="A36" s="7"/>
      <c r="B36" s="7"/>
      <c r="C36" s="25" t="s">
        <v>75</v>
      </c>
      <c r="D36" s="25" t="s">
        <v>12</v>
      </c>
      <c r="E36" s="20">
        <v>5</v>
      </c>
      <c r="F36" s="26">
        <v>5</v>
      </c>
      <c r="G36" s="26">
        <f t="shared" si="3"/>
        <v>25</v>
      </c>
      <c r="H36" s="26">
        <v>0</v>
      </c>
      <c r="I36" s="26">
        <f t="shared" si="2"/>
        <v>25</v>
      </c>
      <c r="J36" s="3"/>
    </row>
    <row r="37" spans="1:10" ht="12.75">
      <c r="A37" s="7"/>
      <c r="B37" s="7"/>
      <c r="C37" s="39" t="s">
        <v>76</v>
      </c>
      <c r="D37" s="25" t="s">
        <v>12</v>
      </c>
      <c r="E37" s="20">
        <v>5</v>
      </c>
      <c r="F37" s="26"/>
      <c r="G37" s="26"/>
      <c r="H37" s="26">
        <v>0</v>
      </c>
      <c r="I37" s="26">
        <f t="shared" si="2"/>
        <v>0</v>
      </c>
      <c r="J37" s="3"/>
    </row>
    <row r="38" spans="1:10" ht="26.25" customHeight="1">
      <c r="A38" s="7"/>
      <c r="B38" s="7"/>
      <c r="C38" s="39" t="s">
        <v>77</v>
      </c>
      <c r="D38" s="25" t="s">
        <v>53</v>
      </c>
      <c r="E38" s="20">
        <v>3</v>
      </c>
      <c r="F38" s="26"/>
      <c r="G38" s="26">
        <f t="shared" si="3"/>
        <v>0</v>
      </c>
      <c r="H38" s="26">
        <v>0</v>
      </c>
      <c r="I38" s="26">
        <f t="shared" si="2"/>
        <v>0</v>
      </c>
      <c r="J38" s="3"/>
    </row>
    <row r="39" spans="1:10" ht="26.25" customHeight="1">
      <c r="A39" s="7"/>
      <c r="B39" s="7"/>
      <c r="C39" s="39" t="s">
        <v>78</v>
      </c>
      <c r="D39" s="25" t="s">
        <v>79</v>
      </c>
      <c r="E39" s="20">
        <v>10</v>
      </c>
      <c r="F39" s="26"/>
      <c r="G39" s="26">
        <f t="shared" si="3"/>
        <v>0</v>
      </c>
      <c r="H39" s="26">
        <v>0</v>
      </c>
      <c r="I39" s="26">
        <f t="shared" si="2"/>
        <v>0</v>
      </c>
      <c r="J39" s="3"/>
    </row>
    <row r="40" spans="1:10" ht="26.25" customHeight="1">
      <c r="A40" s="7"/>
      <c r="B40" s="7"/>
      <c r="C40" s="40" t="s">
        <v>98</v>
      </c>
      <c r="D40" s="25" t="s">
        <v>99</v>
      </c>
      <c r="E40" s="20">
        <v>24</v>
      </c>
      <c r="F40" s="26">
        <v>10</v>
      </c>
      <c r="G40" s="26">
        <f>E40*F40</f>
        <v>240</v>
      </c>
      <c r="H40" s="26">
        <v>0</v>
      </c>
      <c r="I40" s="26">
        <f>G40+H40</f>
        <v>240</v>
      </c>
      <c r="J40" s="3"/>
    </row>
    <row r="41" spans="1:10" ht="26.25" customHeight="1">
      <c r="A41" s="7"/>
      <c r="B41" s="7"/>
      <c r="C41" s="40" t="s">
        <v>80</v>
      </c>
      <c r="D41" s="25" t="s">
        <v>79</v>
      </c>
      <c r="E41" s="20">
        <v>2</v>
      </c>
      <c r="F41" s="26">
        <v>6</v>
      </c>
      <c r="G41" s="26">
        <f>E41*F41</f>
        <v>12</v>
      </c>
      <c r="H41" s="26">
        <v>0</v>
      </c>
      <c r="I41" s="26">
        <f>G41+H41</f>
        <v>12</v>
      </c>
      <c r="J41" s="3"/>
    </row>
    <row r="42" spans="1:10" ht="12.75">
      <c r="A42" s="7"/>
      <c r="B42" s="7"/>
      <c r="C42" s="25" t="s">
        <v>44</v>
      </c>
      <c r="D42" s="25" t="s">
        <v>12</v>
      </c>
      <c r="E42" s="20">
        <v>5</v>
      </c>
      <c r="F42" s="26">
        <v>20</v>
      </c>
      <c r="G42" s="26">
        <f t="shared" si="3"/>
        <v>100</v>
      </c>
      <c r="H42" s="26">
        <v>0</v>
      </c>
      <c r="I42" s="26">
        <f aca="true" t="shared" si="4" ref="I42:I50">G42+H42</f>
        <v>100</v>
      </c>
      <c r="J42" s="3"/>
    </row>
    <row r="43" spans="1:10" ht="51">
      <c r="A43" s="7"/>
      <c r="B43" s="7"/>
      <c r="C43" s="39" t="s">
        <v>67</v>
      </c>
      <c r="D43" s="25" t="s">
        <v>12</v>
      </c>
      <c r="E43" s="20">
        <v>1</v>
      </c>
      <c r="F43" s="26"/>
      <c r="G43" s="26">
        <f t="shared" si="3"/>
        <v>0</v>
      </c>
      <c r="H43" s="26">
        <v>0</v>
      </c>
      <c r="I43" s="26">
        <f t="shared" si="4"/>
        <v>0</v>
      </c>
      <c r="J43" s="3"/>
    </row>
    <row r="44" spans="1:10" ht="51">
      <c r="A44" s="7"/>
      <c r="B44" s="7"/>
      <c r="C44" s="39" t="s">
        <v>66</v>
      </c>
      <c r="D44" s="25" t="s">
        <v>12</v>
      </c>
      <c r="E44" s="20">
        <v>1</v>
      </c>
      <c r="F44" s="26"/>
      <c r="G44" s="26">
        <f t="shared" si="3"/>
        <v>0</v>
      </c>
      <c r="H44" s="26">
        <v>0</v>
      </c>
      <c r="I44" s="26">
        <f t="shared" si="4"/>
        <v>0</v>
      </c>
      <c r="J44" s="3"/>
    </row>
    <row r="45" spans="1:10" ht="38.25">
      <c r="A45" s="7"/>
      <c r="B45" s="7"/>
      <c r="C45" s="25" t="s">
        <v>68</v>
      </c>
      <c r="D45" s="25" t="s">
        <v>12</v>
      </c>
      <c r="E45" s="20">
        <v>1</v>
      </c>
      <c r="F45" s="26">
        <v>400</v>
      </c>
      <c r="G45" s="26">
        <f t="shared" si="3"/>
        <v>400</v>
      </c>
      <c r="H45" s="26">
        <v>0</v>
      </c>
      <c r="I45" s="26">
        <f t="shared" si="4"/>
        <v>400</v>
      </c>
      <c r="J45" s="3"/>
    </row>
    <row r="46" spans="1:10" ht="29.25" customHeight="1">
      <c r="A46" s="7"/>
      <c r="B46" s="7"/>
      <c r="C46" s="39" t="s">
        <v>69</v>
      </c>
      <c r="D46" s="25" t="s">
        <v>12</v>
      </c>
      <c r="E46" s="20">
        <v>1</v>
      </c>
      <c r="F46" s="26"/>
      <c r="G46" s="26">
        <f t="shared" si="3"/>
        <v>0</v>
      </c>
      <c r="H46" s="26">
        <v>0</v>
      </c>
      <c r="I46" s="26">
        <f t="shared" si="4"/>
        <v>0</v>
      </c>
      <c r="J46" s="3"/>
    </row>
    <row r="47" spans="1:10" ht="29.25" customHeight="1">
      <c r="A47" s="7"/>
      <c r="B47" s="7"/>
      <c r="C47" s="39" t="s">
        <v>70</v>
      </c>
      <c r="D47" s="25" t="s">
        <v>12</v>
      </c>
      <c r="E47" s="20">
        <v>4</v>
      </c>
      <c r="F47" s="26"/>
      <c r="G47" s="26">
        <f t="shared" si="3"/>
        <v>0</v>
      </c>
      <c r="H47" s="26">
        <v>0</v>
      </c>
      <c r="I47" s="26">
        <f t="shared" si="4"/>
        <v>0</v>
      </c>
      <c r="J47" s="3"/>
    </row>
    <row r="48" spans="1:10" ht="25.5">
      <c r="A48" s="7"/>
      <c r="B48" s="7"/>
      <c r="C48" s="25" t="s">
        <v>45</v>
      </c>
      <c r="D48" s="25" t="s">
        <v>12</v>
      </c>
      <c r="E48" s="20">
        <v>10</v>
      </c>
      <c r="F48" s="26">
        <v>5</v>
      </c>
      <c r="G48" s="26">
        <f t="shared" si="3"/>
        <v>50</v>
      </c>
      <c r="H48" s="26">
        <v>0</v>
      </c>
      <c r="I48" s="26">
        <f t="shared" si="4"/>
        <v>50</v>
      </c>
      <c r="J48" s="3"/>
    </row>
    <row r="49" spans="1:10" ht="12.75">
      <c r="A49" s="7"/>
      <c r="B49" s="7"/>
      <c r="C49" s="25" t="s">
        <v>46</v>
      </c>
      <c r="D49" s="25" t="s">
        <v>47</v>
      </c>
      <c r="E49" s="20">
        <v>50</v>
      </c>
      <c r="F49" s="26">
        <v>1</v>
      </c>
      <c r="G49" s="26">
        <f t="shared" si="3"/>
        <v>50</v>
      </c>
      <c r="H49" s="26">
        <v>0</v>
      </c>
      <c r="I49" s="26">
        <f t="shared" si="4"/>
        <v>50</v>
      </c>
      <c r="J49" s="3"/>
    </row>
    <row r="50" spans="1:10" ht="25.5">
      <c r="A50" s="7"/>
      <c r="B50" s="7"/>
      <c r="C50" s="25" t="s">
        <v>63</v>
      </c>
      <c r="D50" s="25"/>
      <c r="E50" s="20">
        <v>1</v>
      </c>
      <c r="F50" s="26">
        <v>1000</v>
      </c>
      <c r="G50" s="26">
        <f t="shared" si="3"/>
        <v>1000</v>
      </c>
      <c r="H50" s="26">
        <v>0</v>
      </c>
      <c r="I50" s="26">
        <f t="shared" si="4"/>
        <v>1000</v>
      </c>
      <c r="J50" s="27" t="s">
        <v>64</v>
      </c>
    </row>
    <row r="51" spans="1:10" ht="12.75">
      <c r="A51" s="7"/>
      <c r="B51" s="15"/>
      <c r="C51" s="31"/>
      <c r="D51" s="31"/>
      <c r="E51" s="32"/>
      <c r="F51" s="33"/>
      <c r="G51" s="33"/>
      <c r="H51" s="33"/>
      <c r="I51" s="33"/>
      <c r="J51" s="36"/>
    </row>
    <row r="52" spans="1:10" ht="12.75">
      <c r="A52" s="7"/>
      <c r="B52" s="15"/>
      <c r="C52" s="31"/>
      <c r="D52" s="31"/>
      <c r="E52" s="32"/>
      <c r="F52" s="33"/>
      <c r="G52" s="33"/>
      <c r="H52" s="33"/>
      <c r="I52" s="33"/>
      <c r="J52" s="3"/>
    </row>
    <row r="53" spans="1:10" ht="12.75">
      <c r="A53" s="30"/>
      <c r="B53" s="29"/>
      <c r="C53" s="25"/>
      <c r="D53" s="25"/>
      <c r="E53" s="20"/>
      <c r="F53" s="26"/>
      <c r="G53" s="26"/>
      <c r="H53" s="26"/>
      <c r="I53" s="26"/>
      <c r="J53" s="3"/>
    </row>
    <row r="54" spans="1:10" ht="140.25">
      <c r="A54" s="51" t="s">
        <v>54</v>
      </c>
      <c r="B54" s="51" t="s">
        <v>55</v>
      </c>
      <c r="C54" s="51" t="s">
        <v>56</v>
      </c>
      <c r="D54" s="51" t="s">
        <v>57</v>
      </c>
      <c r="E54" s="52">
        <v>12</v>
      </c>
      <c r="F54" s="53">
        <v>30</v>
      </c>
      <c r="G54" s="54">
        <v>0</v>
      </c>
      <c r="H54" s="53">
        <f>E54*F54</f>
        <v>360</v>
      </c>
      <c r="I54" s="53">
        <f>G54+H54</f>
        <v>360</v>
      </c>
      <c r="J54" s="3" t="s">
        <v>100</v>
      </c>
    </row>
    <row r="55" spans="1:10" ht="25.5">
      <c r="A55" s="55"/>
      <c r="B55" s="51"/>
      <c r="C55" s="51" t="s">
        <v>58</v>
      </c>
      <c r="D55" s="40" t="s">
        <v>12</v>
      </c>
      <c r="E55" s="56">
        <v>1</v>
      </c>
      <c r="F55" s="54">
        <v>100</v>
      </c>
      <c r="G55" s="54">
        <v>0</v>
      </c>
      <c r="H55" s="54">
        <f>E55*F55</f>
        <v>100</v>
      </c>
      <c r="I55" s="53">
        <f>G55+H55</f>
        <v>100</v>
      </c>
      <c r="J55" s="3"/>
    </row>
    <row r="56" spans="1:10" ht="25.5">
      <c r="A56" s="55"/>
      <c r="B56" s="51" t="s">
        <v>59</v>
      </c>
      <c r="C56" s="51" t="s">
        <v>60</v>
      </c>
      <c r="D56" s="40" t="s">
        <v>61</v>
      </c>
      <c r="E56" s="56">
        <v>30</v>
      </c>
      <c r="F56" s="54">
        <v>30</v>
      </c>
      <c r="G56" s="54">
        <v>0</v>
      </c>
      <c r="H56" s="54">
        <f>E56*F56</f>
        <v>900</v>
      </c>
      <c r="I56" s="53">
        <f>G56+H56</f>
        <v>900</v>
      </c>
      <c r="J56" s="9"/>
    </row>
    <row r="57" spans="1:10" ht="12.75">
      <c r="A57" s="55"/>
      <c r="B57" s="51"/>
      <c r="C57" s="51" t="s">
        <v>62</v>
      </c>
      <c r="D57" s="57" t="s">
        <v>61</v>
      </c>
      <c r="E57" s="56">
        <v>30</v>
      </c>
      <c r="F57" s="54">
        <v>15</v>
      </c>
      <c r="G57" s="54">
        <v>0</v>
      </c>
      <c r="H57" s="54">
        <f>E57*F57</f>
        <v>450</v>
      </c>
      <c r="I57" s="53">
        <f>G57+H57</f>
        <v>450</v>
      </c>
      <c r="J57" s="3">
        <f>SUM(H54:H57)</f>
        <v>1810</v>
      </c>
    </row>
    <row r="58" spans="1:10" ht="25.5">
      <c r="A58" s="21" t="s">
        <v>48</v>
      </c>
      <c r="B58" s="21"/>
      <c r="C58" s="21"/>
      <c r="D58" s="21"/>
      <c r="E58" s="21"/>
      <c r="F58" s="22"/>
      <c r="G58" s="22">
        <f>SUM(G22:G57)</f>
        <v>23996.60606060606</v>
      </c>
      <c r="H58" s="22">
        <f>SUM(H22:H57)</f>
        <v>26501.35802469136</v>
      </c>
      <c r="I58" s="22">
        <f>SUM(I22:I57)</f>
        <v>50497.964085297426</v>
      </c>
      <c r="J58" s="3"/>
    </row>
    <row r="59" spans="1:10" ht="38.25">
      <c r="A59" s="15" t="s">
        <v>49</v>
      </c>
      <c r="B59" s="7"/>
      <c r="C59" s="7"/>
      <c r="D59" s="7"/>
      <c r="E59" s="7"/>
      <c r="F59" s="8"/>
      <c r="G59" s="26">
        <f>178+71</f>
        <v>249</v>
      </c>
      <c r="H59" s="26">
        <v>0</v>
      </c>
      <c r="I59" s="26">
        <f>G59+H59</f>
        <v>249</v>
      </c>
      <c r="J59" s="3"/>
    </row>
    <row r="60" spans="1:10" ht="25.5">
      <c r="A60" s="15" t="s">
        <v>50</v>
      </c>
      <c r="B60" s="7"/>
      <c r="C60" s="7"/>
      <c r="D60" s="7"/>
      <c r="E60" s="7"/>
      <c r="F60" s="8"/>
      <c r="G60" s="26">
        <f>(G20+G58)*0.04</f>
        <v>1913.4642424242427</v>
      </c>
      <c r="H60" s="26">
        <v>0</v>
      </c>
      <c r="I60" s="26">
        <f>G60+H60</f>
        <v>1913.4642424242427</v>
      </c>
      <c r="J60" s="3"/>
    </row>
    <row r="61" spans="1:10" ht="12.75">
      <c r="A61" s="28" t="s">
        <v>11</v>
      </c>
      <c r="B61" s="34"/>
      <c r="C61" s="34"/>
      <c r="D61" s="34"/>
      <c r="E61" s="34"/>
      <c r="F61" s="35"/>
      <c r="G61" s="22">
        <f>G20+G58+G59+G60</f>
        <v>49999.070303030305</v>
      </c>
      <c r="H61" s="22">
        <f>H20+H58+H59+H60</f>
        <v>31001.35802469136</v>
      </c>
      <c r="I61" s="22">
        <f>I20+I58+I59+I60</f>
        <v>81000.42832772167</v>
      </c>
      <c r="J61" s="3"/>
    </row>
  </sheetData>
  <sheetProtection/>
  <mergeCells count="6">
    <mergeCell ref="A8:A13"/>
    <mergeCell ref="A21:J21"/>
    <mergeCell ref="A23:A28"/>
    <mergeCell ref="G1:I1"/>
    <mergeCell ref="A3:J3"/>
    <mergeCell ref="A4:A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alexey.volkov</cp:lastModifiedBy>
  <cp:lastPrinted>2011-02-13T05:57:37Z</cp:lastPrinted>
  <dcterms:created xsi:type="dcterms:W3CDTF">2009-07-21T10:01:02Z</dcterms:created>
  <dcterms:modified xsi:type="dcterms:W3CDTF">2011-02-14T11:16:25Z</dcterms:modified>
  <cp:category/>
  <cp:version/>
  <cp:contentType/>
  <cp:contentStatus/>
</cp:coreProperties>
</file>