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<sst xmlns="http://schemas.openxmlformats.org/spreadsheetml/2006/main" count="209" uniqueCount="154">
  <si>
    <t>Наименование</t>
  </si>
  <si>
    <t>Ед.изм.</t>
  </si>
  <si>
    <t>Коли-личес-тво</t>
  </si>
  <si>
    <t>Цена за ед.</t>
  </si>
  <si>
    <t>ПМГ ГЭФ</t>
  </si>
  <si>
    <t>Общая сумма</t>
  </si>
  <si>
    <t>Комментарии</t>
  </si>
  <si>
    <t>закупки</t>
  </si>
  <si>
    <t>$ USA</t>
  </si>
  <si>
    <t>Задача 1.  Создание лаборатории биотехнологий</t>
  </si>
  <si>
    <t>Мероприятие 1.2. Установка оборудования и оснащения</t>
  </si>
  <si>
    <t xml:space="preserve">Руководитель центра </t>
  </si>
  <si>
    <t xml:space="preserve">Координатор проекта </t>
  </si>
  <si>
    <t>Ответственный исполнитель</t>
  </si>
  <si>
    <t>Лабораторные сотрудники</t>
  </si>
  <si>
    <t xml:space="preserve">Рабочие </t>
  </si>
  <si>
    <t xml:space="preserve">Мес </t>
  </si>
  <si>
    <t>чел*мес</t>
  </si>
  <si>
    <t xml:space="preserve">Строительные работы </t>
  </si>
  <si>
    <t xml:space="preserve">Отопление </t>
  </si>
  <si>
    <t xml:space="preserve">Электромонтажные работы </t>
  </si>
  <si>
    <t>Проведение и реконструкция  водопровода и канализации</t>
  </si>
  <si>
    <t xml:space="preserve">Сторожевая </t>
  </si>
  <si>
    <t>Ламинарный бокс, стерильная кабина</t>
  </si>
  <si>
    <t xml:space="preserve">Автоклав </t>
  </si>
  <si>
    <t xml:space="preserve">Стеллажи </t>
  </si>
  <si>
    <t>рН метр</t>
  </si>
  <si>
    <t xml:space="preserve">Весы </t>
  </si>
  <si>
    <t>Магнитная мешалка</t>
  </si>
  <si>
    <t xml:space="preserve">Дозаторные пипетки </t>
  </si>
  <si>
    <t>Термостат</t>
  </si>
  <si>
    <t>Микроволновые печи</t>
  </si>
  <si>
    <t xml:space="preserve">Лабораторная посуда </t>
  </si>
  <si>
    <t>Лабораторные принадлежности (ножи, иглы, ножницы, спиртовые лампы алюминиевая фольга и т.д)</t>
  </si>
  <si>
    <t xml:space="preserve">Холодильник </t>
  </si>
  <si>
    <t xml:space="preserve">Предметы для техники безопасности </t>
  </si>
  <si>
    <t xml:space="preserve">Оборудование для лаборатории </t>
  </si>
  <si>
    <t xml:space="preserve">шт </t>
  </si>
  <si>
    <t xml:space="preserve">Дистиллятор </t>
  </si>
  <si>
    <t>комп-т</t>
  </si>
  <si>
    <t>к-т</t>
  </si>
  <si>
    <t>Лабораторная мебель</t>
  </si>
  <si>
    <t xml:space="preserve">KNO3 </t>
  </si>
  <si>
    <t xml:space="preserve">NH4NO3 </t>
  </si>
  <si>
    <t xml:space="preserve">CaCl2 </t>
  </si>
  <si>
    <t xml:space="preserve">MgSO4.7H2O </t>
  </si>
  <si>
    <t>KH2PO4 </t>
  </si>
  <si>
    <t>мг/л</t>
  </si>
  <si>
    <t xml:space="preserve">KI </t>
  </si>
  <si>
    <t xml:space="preserve">H3BO3 </t>
  </si>
  <si>
    <t xml:space="preserve">MnSO4.H2O </t>
  </si>
  <si>
    <t xml:space="preserve">ZnSO4.7H2O </t>
  </si>
  <si>
    <t xml:space="preserve">Na2MoO4.2H2O </t>
  </si>
  <si>
    <t xml:space="preserve">CuSO4.5H2O </t>
  </si>
  <si>
    <t xml:space="preserve">CoCl2.6H2O </t>
  </si>
  <si>
    <t xml:space="preserve">Fe-NaEDTA </t>
  </si>
  <si>
    <t>Mezo-inozit</t>
  </si>
  <si>
    <t xml:space="preserve">Tiamin-HCl </t>
  </si>
  <si>
    <t xml:space="preserve">BenzilAdenin </t>
  </si>
  <si>
    <t xml:space="preserve">Gibberellin </t>
  </si>
  <si>
    <t xml:space="preserve">Saharoza </t>
  </si>
  <si>
    <t xml:space="preserve">Agar </t>
  </si>
  <si>
    <t xml:space="preserve">Auksin </t>
  </si>
  <si>
    <t>Sitokinin</t>
  </si>
  <si>
    <t xml:space="preserve">Вспомогательные элементы   </t>
  </si>
  <si>
    <t xml:space="preserve">Здесь указывается цена за 1 кг продукта </t>
  </si>
  <si>
    <t xml:space="preserve">Макроэлементы </t>
  </si>
  <si>
    <t xml:space="preserve">Микроэлементы </t>
  </si>
  <si>
    <t xml:space="preserve">Витамины  </t>
  </si>
  <si>
    <t xml:space="preserve">Фитогормоны  </t>
  </si>
  <si>
    <t xml:space="preserve">Другие элементы   </t>
  </si>
  <si>
    <t>Задача 2.  Создание саженцев в условиях in vitro</t>
  </si>
  <si>
    <t>Мероприятие 2.1.  Выбор растения-донора, изолирование эксплантов и получение хорошо растущей стерильной культуры</t>
  </si>
  <si>
    <t>Мероприятие 2.4. Выращивание растений в условиях теплицы и подготовка их к реализации или посадке в поле</t>
  </si>
  <si>
    <t>Задача 3: Распространение опыта</t>
  </si>
  <si>
    <t>Мероприятие 3.1 Проведение семинаров</t>
  </si>
  <si>
    <t xml:space="preserve">Мероприятие 3.2 Проведение учебных практических занятий и демонстрация полученных результатов на месте </t>
  </si>
  <si>
    <t>шт</t>
  </si>
  <si>
    <t>Кофе-брэйк</t>
  </si>
  <si>
    <t>чел.</t>
  </si>
  <si>
    <t xml:space="preserve">для ознакомления с результатами проекта.  </t>
  </si>
  <si>
    <t xml:space="preserve">Кофе-брейк для участников семинаров </t>
  </si>
  <si>
    <t>Подготовка и публикация буклетов по результатам и этапам проекта</t>
  </si>
  <si>
    <t xml:space="preserve">Зарплата преподавателей </t>
  </si>
  <si>
    <t>курс</t>
  </si>
  <si>
    <t xml:space="preserve">Распечатка учебной программы и методического пособия для учебного курса </t>
  </si>
  <si>
    <t>раз</t>
  </si>
  <si>
    <t xml:space="preserve">сюда входит сумма за распечатку, заправка катриджа принтера, корректировка </t>
  </si>
  <si>
    <t>Учебный курс для студентов ВУЗов будет проводиться специально приглашённым консультантом и менеджером</t>
  </si>
  <si>
    <t>Бумага, канцтовары</t>
  </si>
  <si>
    <t>Данные материалы будут использоваться для составления учебной программы, методического пособия</t>
  </si>
  <si>
    <t>ИТОГО по задаче 1</t>
  </si>
  <si>
    <t>ИТОГО по задаче 3</t>
  </si>
  <si>
    <t>Непредвиденные расходы</t>
  </si>
  <si>
    <r>
      <t xml:space="preserve">Услуги </t>
    </r>
    <r>
      <rPr>
        <b/>
        <sz val="10"/>
        <rFont val="Arial"/>
        <family val="2"/>
      </rPr>
      <t>ПРООН</t>
    </r>
  </si>
  <si>
    <t>Итого по проекту:</t>
  </si>
  <si>
    <t xml:space="preserve">% соотношение финансирования:                     </t>
  </si>
  <si>
    <t>поездка</t>
  </si>
  <si>
    <t xml:space="preserve">Расходы на эл.энергию </t>
  </si>
  <si>
    <t>кВт</t>
  </si>
  <si>
    <t>1000*14</t>
  </si>
  <si>
    <t xml:space="preserve">Расходы на газ </t>
  </si>
  <si>
    <t>М3</t>
  </si>
  <si>
    <t xml:space="preserve">Расходы на воду </t>
  </si>
  <si>
    <t xml:space="preserve">Стаканы формировочные </t>
  </si>
  <si>
    <t xml:space="preserve">Специальная тара </t>
  </si>
  <si>
    <t xml:space="preserve">Гумос для почвы </t>
  </si>
  <si>
    <t>кг</t>
  </si>
  <si>
    <t>ИТОГО по задаче 2</t>
  </si>
  <si>
    <t xml:space="preserve">Постройка теплицы </t>
  </si>
  <si>
    <t>м2</t>
  </si>
  <si>
    <t>№</t>
  </si>
  <si>
    <t>Строительные работы по смете ч/п Келажак -С            Ответственный Тошпулатов Ш</t>
  </si>
  <si>
    <t>Работы по смете ч/п Келажак -С            Ответственный Тошпулатов Ш</t>
  </si>
  <si>
    <t>Теплица для адаптации и выращивания саженцев, сюда входят расходы на покрытие и внутренне бетонирование    Ответственный Тошпулатов Ш</t>
  </si>
  <si>
    <t>Ламинарный бокс для создания стерильной среды</t>
  </si>
  <si>
    <t>Для выращивания эксплантов и для помещения теплицы</t>
  </si>
  <si>
    <t>Для определения кислотности питательной среды</t>
  </si>
  <si>
    <t>Для взвешивания ингредиентов питательной среды</t>
  </si>
  <si>
    <t>Для замешивания ингредиентов питательной среды</t>
  </si>
  <si>
    <t>Для правильной дозировки ингредиентов</t>
  </si>
  <si>
    <t xml:space="preserve">Для сушки посуды и питательной среды </t>
  </si>
  <si>
    <t>Для уничтожения бактерий и болезней саженцев, а также для стерилизации питательной среды</t>
  </si>
  <si>
    <t xml:space="preserve">Для дистилляции воды </t>
  </si>
  <si>
    <t>Для обогрева, стерилизации и приготовления питательной среды</t>
  </si>
  <si>
    <t xml:space="preserve">Для работы в лаборатории </t>
  </si>
  <si>
    <t xml:space="preserve">Для хранения среды, препаратов и ингредиентов, для адаптирования культур </t>
  </si>
  <si>
    <t xml:space="preserve">Сюда входят предметы пожарной и технической безопасности </t>
  </si>
  <si>
    <t xml:space="preserve">Мебель для лаборатории </t>
  </si>
  <si>
    <t xml:space="preserve">Сюда входят расходы на освещение и оборудование </t>
  </si>
  <si>
    <t>Расходы на обогрев помещений и отопление  теплицы</t>
  </si>
  <si>
    <t xml:space="preserve">Расходы на лабораторное применение и санитарно-гигиенические нормы </t>
  </si>
  <si>
    <t>Для укоренения отдельных видов и последующего  сажания в почву</t>
  </si>
  <si>
    <t>Для более быстрого адаптирования саженцев к почвенным условиям</t>
  </si>
  <si>
    <t xml:space="preserve">3*12 </t>
  </si>
  <si>
    <t>3*12</t>
  </si>
  <si>
    <t xml:space="preserve">Транспортные расходы на поездку  в Ташкентский лесхоз </t>
  </si>
  <si>
    <t xml:space="preserve">Транспортные расходы на поездку по области и в Фергану </t>
  </si>
  <si>
    <t>5*2</t>
  </si>
  <si>
    <t xml:space="preserve">Расходы на поездку на участки для взятия нужных эксплантов, пять раз по 2 чел </t>
  </si>
  <si>
    <t xml:space="preserve">               </t>
  </si>
  <si>
    <t xml:space="preserve">  Мероприятие 2.2. Микроразмножение</t>
  </si>
  <si>
    <t>Приготовление необходимой питательной среды(5л)</t>
  </si>
  <si>
    <t xml:space="preserve">Кондиционер </t>
  </si>
  <si>
    <t>Вытяжной вентилятор</t>
  </si>
  <si>
    <t>Вытяжной вентилятор  SILENT 100</t>
  </si>
  <si>
    <t>Мероприятие 1.1. Реконструкция здания и ремонт помещений</t>
  </si>
  <si>
    <t xml:space="preserve">Софинансирование </t>
  </si>
  <si>
    <t>всё со-финансирование в документе, если не обозначено иное, предоставляется Наманганским областым хокимиятом</t>
  </si>
  <si>
    <t xml:space="preserve">Мероприятие 2.3.  Микропрививание и укоренение размноженных побегов с последующей адаптацией их к почвенным условиям </t>
  </si>
  <si>
    <t>Cо-финансирование будет предоставлено Наманганским институтом</t>
  </si>
  <si>
    <t>Предварительный итог:</t>
  </si>
  <si>
    <t>Административные расходы</t>
  </si>
  <si>
    <t>Итого по администрации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</si>
</sst>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$&quot;#,##0.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11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93" fontId="0" fillId="0" borderId="0" xfId="43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4" fontId="25" fillId="0" borderId="0" xfId="0" applyNumberFormat="1" applyFont="1" applyBorder="1" applyAlignment="1">
      <alignment horizontal="left" vertical="center"/>
    </xf>
    <xf numFmtId="44" fontId="25" fillId="0" borderId="0" xfId="0" applyNumberFormat="1" applyFont="1" applyBorder="1" applyAlignment="1">
      <alignment horizontal="left" vertical="center"/>
    </xf>
    <xf numFmtId="44" fontId="1" fillId="11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1" fillId="11" borderId="15" xfId="0" applyFont="1" applyFill="1" applyBorder="1" applyAlignment="1">
      <alignment horizontal="center" vertical="top"/>
    </xf>
    <xf numFmtId="0" fontId="25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top"/>
    </xf>
    <xf numFmtId="0" fontId="1" fillId="11" borderId="17" xfId="0" applyFont="1" applyFill="1" applyBorder="1" applyAlignment="1">
      <alignment horizontal="center" vertical="top"/>
    </xf>
    <xf numFmtId="44" fontId="1" fillId="11" borderId="17" xfId="0" applyNumberFormat="1" applyFont="1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6" xfId="0" applyFont="1" applyFill="1" applyBorder="1" applyAlignment="1">
      <alignment/>
    </xf>
    <xf numFmtId="0" fontId="0" fillId="11" borderId="17" xfId="0" applyFont="1" applyFill="1" applyBorder="1" applyAlignment="1">
      <alignment/>
    </xf>
    <xf numFmtId="0" fontId="1" fillId="11" borderId="17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44" fontId="1" fillId="24" borderId="0" xfId="0" applyNumberFormat="1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ill="1" applyAlignment="1">
      <alignment/>
    </xf>
    <xf numFmtId="44" fontId="1" fillId="8" borderId="0" xfId="0" applyNumberFormat="1" applyFont="1" applyFill="1" applyBorder="1" applyAlignment="1">
      <alignment/>
    </xf>
    <xf numFmtId="10" fontId="1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1">
      <pane ySplit="2" topLeftCell="BM66" activePane="bottomLeft" state="frozen"/>
      <selection pane="topLeft" activeCell="A1" sqref="A1"/>
      <selection pane="bottomLeft" activeCell="G91" sqref="G91"/>
    </sheetView>
  </sheetViews>
  <sheetFormatPr defaultColWidth="9.140625" defaultRowHeight="12.75"/>
  <cols>
    <col min="1" max="1" width="3.28125" style="0" customWidth="1"/>
    <col min="2" max="2" width="36.421875" style="0" customWidth="1"/>
    <col min="5" max="5" width="11.57421875" style="0" bestFit="1" customWidth="1"/>
    <col min="6" max="6" width="13.7109375" style="0" customWidth="1"/>
    <col min="7" max="7" width="13.28125" style="0" customWidth="1"/>
    <col min="8" max="8" width="12.421875" style="0" bestFit="1" customWidth="1"/>
    <col min="9" max="9" width="40.00390625" style="0" customWidth="1"/>
    <col min="10" max="10" width="12.28125" style="0" bestFit="1" customWidth="1"/>
  </cols>
  <sheetData>
    <row r="1" spans="1:9" ht="33">
      <c r="A1" s="28" t="s">
        <v>111</v>
      </c>
      <c r="B1" s="1" t="s">
        <v>0</v>
      </c>
      <c r="C1" s="28" t="s">
        <v>1</v>
      </c>
      <c r="D1" s="28" t="s">
        <v>2</v>
      </c>
      <c r="E1" s="1" t="s">
        <v>3</v>
      </c>
      <c r="F1" s="1" t="s">
        <v>147</v>
      </c>
      <c r="G1" s="1" t="s">
        <v>4</v>
      </c>
      <c r="H1" s="1" t="s">
        <v>5</v>
      </c>
      <c r="I1" s="28" t="s">
        <v>6</v>
      </c>
    </row>
    <row r="2" spans="1:9" ht="17.25" thickBot="1">
      <c r="A2" s="29"/>
      <c r="B2" s="2" t="s">
        <v>7</v>
      </c>
      <c r="C2" s="29"/>
      <c r="D2" s="29"/>
      <c r="E2" s="2" t="s">
        <v>8</v>
      </c>
      <c r="F2" s="2" t="s">
        <v>8</v>
      </c>
      <c r="G2" s="2" t="s">
        <v>8</v>
      </c>
      <c r="H2" s="2" t="s">
        <v>8</v>
      </c>
      <c r="I2" s="29"/>
    </row>
    <row r="3" spans="1:9" ht="16.5">
      <c r="A3" s="25" t="s">
        <v>9</v>
      </c>
      <c r="B3" s="30"/>
      <c r="C3" s="30"/>
      <c r="D3" s="30"/>
      <c r="E3" s="30"/>
      <c r="F3" s="30"/>
      <c r="G3" s="30"/>
      <c r="H3" s="30"/>
      <c r="I3" s="31"/>
    </row>
    <row r="4" spans="1:9" ht="38.25">
      <c r="A4" s="15" t="s">
        <v>146</v>
      </c>
      <c r="B4" s="14"/>
      <c r="C4" s="13"/>
      <c r="D4" s="13"/>
      <c r="E4" s="14"/>
      <c r="F4" s="13"/>
      <c r="G4" s="13"/>
      <c r="H4" s="13"/>
      <c r="I4" s="23" t="s">
        <v>148</v>
      </c>
    </row>
    <row r="5" spans="1:9" ht="25.5">
      <c r="A5" s="3"/>
      <c r="B5" s="33" t="s">
        <v>18</v>
      </c>
      <c r="C5" s="33"/>
      <c r="D5" s="34"/>
      <c r="E5" s="34"/>
      <c r="F5" s="35">
        <v>84000</v>
      </c>
      <c r="G5" s="35">
        <v>0</v>
      </c>
      <c r="H5" s="35">
        <f>F5+G5</f>
        <v>84000</v>
      </c>
      <c r="I5" s="9" t="s">
        <v>112</v>
      </c>
    </row>
    <row r="6" spans="1:9" ht="30" customHeight="1">
      <c r="A6" s="3"/>
      <c r="B6" s="36" t="s">
        <v>21</v>
      </c>
      <c r="C6" s="33"/>
      <c r="D6" s="34"/>
      <c r="E6" s="34"/>
      <c r="F6" s="35">
        <v>4750</v>
      </c>
      <c r="G6" s="35">
        <v>0</v>
      </c>
      <c r="H6" s="35">
        <f>F6+G6</f>
        <v>4750</v>
      </c>
      <c r="I6" s="9" t="s">
        <v>113</v>
      </c>
    </row>
    <row r="7" spans="1:9" ht="26.25" customHeight="1">
      <c r="A7" s="3"/>
      <c r="B7" s="33" t="s">
        <v>19</v>
      </c>
      <c r="C7" s="33"/>
      <c r="D7" s="34"/>
      <c r="E7" s="34"/>
      <c r="F7" s="35">
        <v>19500</v>
      </c>
      <c r="G7" s="35">
        <v>0</v>
      </c>
      <c r="H7" s="35">
        <f>F7+G7</f>
        <v>19500</v>
      </c>
      <c r="I7" s="9" t="s">
        <v>113</v>
      </c>
    </row>
    <row r="8" spans="1:9" ht="27.75" customHeight="1">
      <c r="A8" s="3"/>
      <c r="B8" s="33" t="s">
        <v>20</v>
      </c>
      <c r="C8" s="33"/>
      <c r="D8" s="34"/>
      <c r="E8" s="34"/>
      <c r="F8" s="35">
        <v>32000</v>
      </c>
      <c r="G8" s="35">
        <v>0</v>
      </c>
      <c r="H8" s="35">
        <f>F8+G8</f>
        <v>32000</v>
      </c>
      <c r="I8" s="9" t="s">
        <v>113</v>
      </c>
    </row>
    <row r="9" spans="1:9" ht="30" customHeight="1">
      <c r="A9" s="3"/>
      <c r="B9" s="33" t="s">
        <v>22</v>
      </c>
      <c r="C9" s="33"/>
      <c r="D9" s="34"/>
      <c r="E9" s="34"/>
      <c r="F9" s="35">
        <v>17000</v>
      </c>
      <c r="G9" s="35">
        <v>0</v>
      </c>
      <c r="H9" s="35">
        <f>F9+G9</f>
        <v>17000</v>
      </c>
      <c r="I9" s="9" t="s">
        <v>113</v>
      </c>
    </row>
    <row r="10" spans="1:9" ht="52.5" customHeight="1">
      <c r="A10" s="3"/>
      <c r="B10" s="33" t="s">
        <v>109</v>
      </c>
      <c r="C10" s="37" t="s">
        <v>110</v>
      </c>
      <c r="D10" s="37">
        <v>40</v>
      </c>
      <c r="E10" s="38">
        <v>500</v>
      </c>
      <c r="F10" s="35">
        <v>0</v>
      </c>
      <c r="G10" s="39">
        <f>D10*E10</f>
        <v>20000</v>
      </c>
      <c r="H10" s="39">
        <f>F10+G10</f>
        <v>20000</v>
      </c>
      <c r="I10" s="9" t="s">
        <v>114</v>
      </c>
    </row>
    <row r="11" spans="1:9" ht="25.5" customHeight="1">
      <c r="A11" s="15" t="s">
        <v>10</v>
      </c>
      <c r="B11" s="15"/>
      <c r="C11" s="15"/>
      <c r="D11" s="15"/>
      <c r="E11" s="15"/>
      <c r="F11" s="15"/>
      <c r="G11" s="15"/>
      <c r="H11" s="8"/>
      <c r="I11" s="4"/>
    </row>
    <row r="12" spans="1:9" ht="19.5" customHeight="1">
      <c r="A12" s="32" t="s">
        <v>36</v>
      </c>
      <c r="B12" s="32"/>
      <c r="C12" s="32"/>
      <c r="D12" s="4"/>
      <c r="E12" s="4"/>
      <c r="F12" s="4"/>
      <c r="G12" s="8"/>
      <c r="H12" s="8"/>
      <c r="I12" s="23"/>
    </row>
    <row r="13" spans="1:9" ht="29.25" customHeight="1">
      <c r="A13" s="3"/>
      <c r="B13" s="9" t="s">
        <v>23</v>
      </c>
      <c r="C13" s="6" t="s">
        <v>37</v>
      </c>
      <c r="D13" s="6">
        <v>2</v>
      </c>
      <c r="E13" s="35">
        <v>3000</v>
      </c>
      <c r="F13" s="35">
        <v>0</v>
      </c>
      <c r="G13" s="35">
        <f>D13*E13</f>
        <v>6000</v>
      </c>
      <c r="H13" s="35">
        <f aca="true" t="shared" si="0" ref="H13:H29">F13+G13</f>
        <v>6000</v>
      </c>
      <c r="I13" s="9" t="s">
        <v>115</v>
      </c>
    </row>
    <row r="14" spans="1:9" ht="38.25">
      <c r="A14" s="3"/>
      <c r="B14" s="9" t="s">
        <v>24</v>
      </c>
      <c r="C14" s="6" t="s">
        <v>37</v>
      </c>
      <c r="D14" s="6">
        <v>2</v>
      </c>
      <c r="E14" s="35">
        <v>500</v>
      </c>
      <c r="F14" s="35">
        <v>0</v>
      </c>
      <c r="G14" s="35">
        <f aca="true" t="shared" si="1" ref="G14:G29">D14*E14</f>
        <v>1000</v>
      </c>
      <c r="H14" s="35">
        <f t="shared" si="0"/>
        <v>1000</v>
      </c>
      <c r="I14" s="9" t="s">
        <v>122</v>
      </c>
    </row>
    <row r="15" spans="1:9" ht="25.5">
      <c r="A15" s="3"/>
      <c r="B15" s="9" t="s">
        <v>25</v>
      </c>
      <c r="C15" s="6" t="s">
        <v>37</v>
      </c>
      <c r="D15" s="6">
        <v>15</v>
      </c>
      <c r="E15" s="35">
        <v>400</v>
      </c>
      <c r="F15" s="35">
        <v>0</v>
      </c>
      <c r="G15" s="35">
        <f t="shared" si="1"/>
        <v>6000</v>
      </c>
      <c r="H15" s="35">
        <f t="shared" si="0"/>
        <v>6000</v>
      </c>
      <c r="I15" s="9" t="s">
        <v>116</v>
      </c>
    </row>
    <row r="16" spans="1:9" ht="25.5">
      <c r="A16" s="3"/>
      <c r="B16" s="9" t="s">
        <v>26</v>
      </c>
      <c r="C16" s="6" t="s">
        <v>37</v>
      </c>
      <c r="D16" s="6">
        <v>2</v>
      </c>
      <c r="E16" s="35">
        <v>300</v>
      </c>
      <c r="F16" s="35">
        <v>0</v>
      </c>
      <c r="G16" s="35">
        <f t="shared" si="1"/>
        <v>600</v>
      </c>
      <c r="H16" s="35">
        <f t="shared" si="0"/>
        <v>600</v>
      </c>
      <c r="I16" s="9" t="s">
        <v>117</v>
      </c>
    </row>
    <row r="17" spans="1:9" ht="28.5" customHeight="1">
      <c r="A17" s="3"/>
      <c r="B17" s="9" t="s">
        <v>27</v>
      </c>
      <c r="C17" s="6" t="s">
        <v>37</v>
      </c>
      <c r="D17" s="6">
        <v>2</v>
      </c>
      <c r="E17" s="35">
        <v>300</v>
      </c>
      <c r="F17" s="35">
        <v>0</v>
      </c>
      <c r="G17" s="35">
        <f t="shared" si="1"/>
        <v>600</v>
      </c>
      <c r="H17" s="35">
        <f t="shared" si="0"/>
        <v>600</v>
      </c>
      <c r="I17" s="9" t="s">
        <v>118</v>
      </c>
    </row>
    <row r="18" spans="1:9" ht="26.25" customHeight="1">
      <c r="A18" s="3"/>
      <c r="B18" s="9" t="s">
        <v>28</v>
      </c>
      <c r="C18" s="6" t="s">
        <v>37</v>
      </c>
      <c r="D18" s="6">
        <v>2</v>
      </c>
      <c r="E18" s="35">
        <v>350</v>
      </c>
      <c r="F18" s="35">
        <v>0</v>
      </c>
      <c r="G18" s="35">
        <f t="shared" si="1"/>
        <v>700</v>
      </c>
      <c r="H18" s="35">
        <f t="shared" si="0"/>
        <v>700</v>
      </c>
      <c r="I18" s="9" t="s">
        <v>119</v>
      </c>
    </row>
    <row r="19" spans="1:9" ht="12.75">
      <c r="A19" s="3"/>
      <c r="B19" s="9" t="s">
        <v>29</v>
      </c>
      <c r="C19" s="6" t="s">
        <v>37</v>
      </c>
      <c r="D19" s="6">
        <v>4</v>
      </c>
      <c r="E19" s="35">
        <v>300</v>
      </c>
      <c r="F19" s="35">
        <v>0</v>
      </c>
      <c r="G19" s="35">
        <f t="shared" si="1"/>
        <v>1200</v>
      </c>
      <c r="H19" s="35">
        <f t="shared" si="0"/>
        <v>1200</v>
      </c>
      <c r="I19" s="9" t="s">
        <v>120</v>
      </c>
    </row>
    <row r="20" spans="1:9" ht="12.75">
      <c r="A20" s="3"/>
      <c r="B20" s="9" t="s">
        <v>30</v>
      </c>
      <c r="C20" s="6" t="s">
        <v>37</v>
      </c>
      <c r="D20" s="6">
        <v>2</v>
      </c>
      <c r="E20" s="35">
        <v>1000</v>
      </c>
      <c r="F20" s="35">
        <v>0</v>
      </c>
      <c r="G20" s="35">
        <f t="shared" si="1"/>
        <v>2000</v>
      </c>
      <c r="H20" s="35">
        <f t="shared" si="0"/>
        <v>2000</v>
      </c>
      <c r="I20" s="9" t="s">
        <v>121</v>
      </c>
    </row>
    <row r="21" spans="1:9" ht="12.75">
      <c r="A21" s="3"/>
      <c r="B21" s="9" t="s">
        <v>38</v>
      </c>
      <c r="C21" s="6" t="s">
        <v>37</v>
      </c>
      <c r="D21" s="6">
        <v>2</v>
      </c>
      <c r="E21" s="35">
        <v>500</v>
      </c>
      <c r="F21" s="35">
        <v>0</v>
      </c>
      <c r="G21" s="35">
        <f t="shared" si="1"/>
        <v>1000</v>
      </c>
      <c r="H21" s="35">
        <f t="shared" si="0"/>
        <v>1000</v>
      </c>
      <c r="I21" s="9" t="s">
        <v>123</v>
      </c>
    </row>
    <row r="22" spans="1:9" ht="25.5">
      <c r="A22" s="3"/>
      <c r="B22" s="9" t="s">
        <v>31</v>
      </c>
      <c r="C22" s="6" t="s">
        <v>37</v>
      </c>
      <c r="D22" s="6">
        <v>2</v>
      </c>
      <c r="E22" s="35">
        <v>300</v>
      </c>
      <c r="F22" s="35">
        <v>0</v>
      </c>
      <c r="G22" s="35">
        <f t="shared" si="1"/>
        <v>600</v>
      </c>
      <c r="H22" s="35">
        <f t="shared" si="0"/>
        <v>600</v>
      </c>
      <c r="I22" s="9" t="s">
        <v>124</v>
      </c>
    </row>
    <row r="23" spans="1:9" ht="12.75">
      <c r="A23" s="3"/>
      <c r="B23" s="9" t="s">
        <v>32</v>
      </c>
      <c r="C23" s="6" t="s">
        <v>39</v>
      </c>
      <c r="D23" s="6">
        <v>10</v>
      </c>
      <c r="E23" s="35">
        <v>300</v>
      </c>
      <c r="F23" s="35">
        <v>0</v>
      </c>
      <c r="G23" s="35">
        <f t="shared" si="1"/>
        <v>3000</v>
      </c>
      <c r="H23" s="35">
        <f t="shared" si="0"/>
        <v>3000</v>
      </c>
      <c r="I23" s="9" t="s">
        <v>125</v>
      </c>
    </row>
    <row r="24" spans="1:9" ht="38.25">
      <c r="A24" s="3"/>
      <c r="B24" s="9" t="s">
        <v>33</v>
      </c>
      <c r="C24" s="6" t="s">
        <v>39</v>
      </c>
      <c r="D24" s="6">
        <v>2</v>
      </c>
      <c r="E24" s="35">
        <v>100</v>
      </c>
      <c r="F24" s="35">
        <v>0</v>
      </c>
      <c r="G24" s="35">
        <f t="shared" si="1"/>
        <v>200</v>
      </c>
      <c r="H24" s="35">
        <f t="shared" si="0"/>
        <v>200</v>
      </c>
      <c r="I24" s="9" t="s">
        <v>125</v>
      </c>
    </row>
    <row r="25" spans="1:9" ht="12.75">
      <c r="A25" s="3"/>
      <c r="B25" s="9" t="s">
        <v>143</v>
      </c>
      <c r="C25" s="6" t="s">
        <v>37</v>
      </c>
      <c r="D25" s="6">
        <v>4</v>
      </c>
      <c r="E25" s="35">
        <v>700</v>
      </c>
      <c r="F25" s="35">
        <v>0</v>
      </c>
      <c r="G25" s="35">
        <f t="shared" si="1"/>
        <v>2800</v>
      </c>
      <c r="H25" s="35">
        <f t="shared" si="0"/>
        <v>2800</v>
      </c>
      <c r="I25" s="9" t="s">
        <v>125</v>
      </c>
    </row>
    <row r="26" spans="1:9" ht="12.75">
      <c r="A26" s="3"/>
      <c r="B26" s="9" t="s">
        <v>144</v>
      </c>
      <c r="C26" s="6" t="s">
        <v>37</v>
      </c>
      <c r="D26" s="6">
        <v>4</v>
      </c>
      <c r="E26" s="35">
        <v>150</v>
      </c>
      <c r="F26" s="35">
        <v>0</v>
      </c>
      <c r="G26" s="35">
        <f t="shared" si="1"/>
        <v>600</v>
      </c>
      <c r="H26" s="35">
        <f t="shared" si="0"/>
        <v>600</v>
      </c>
      <c r="I26" s="9" t="s">
        <v>145</v>
      </c>
    </row>
    <row r="27" spans="1:9" ht="31.5" customHeight="1">
      <c r="A27" s="3"/>
      <c r="B27" s="9" t="s">
        <v>34</v>
      </c>
      <c r="C27" s="6" t="s">
        <v>37</v>
      </c>
      <c r="D27" s="6">
        <v>2</v>
      </c>
      <c r="E27" s="35">
        <v>1000</v>
      </c>
      <c r="F27" s="35">
        <v>0</v>
      </c>
      <c r="G27" s="35">
        <f t="shared" si="1"/>
        <v>2000</v>
      </c>
      <c r="H27" s="35">
        <f t="shared" si="0"/>
        <v>2000</v>
      </c>
      <c r="I27" s="9" t="s">
        <v>126</v>
      </c>
    </row>
    <row r="28" spans="1:9" ht="28.5" customHeight="1">
      <c r="A28" s="3"/>
      <c r="B28" s="9" t="s">
        <v>35</v>
      </c>
      <c r="C28" s="6" t="s">
        <v>40</v>
      </c>
      <c r="D28" s="11">
        <v>2</v>
      </c>
      <c r="E28" s="35">
        <v>100</v>
      </c>
      <c r="F28" s="35">
        <v>0</v>
      </c>
      <c r="G28" s="35">
        <f>D28*E28</f>
        <v>200</v>
      </c>
      <c r="H28" s="35">
        <f t="shared" si="0"/>
        <v>200</v>
      </c>
      <c r="I28" s="9" t="s">
        <v>127</v>
      </c>
    </row>
    <row r="29" spans="1:9" ht="12.75">
      <c r="A29" s="3"/>
      <c r="B29" s="7" t="s">
        <v>41</v>
      </c>
      <c r="C29" s="6" t="s">
        <v>40</v>
      </c>
      <c r="D29" s="11">
        <v>10</v>
      </c>
      <c r="E29" s="35">
        <v>300</v>
      </c>
      <c r="F29" s="35">
        <v>0</v>
      </c>
      <c r="G29" s="35">
        <f t="shared" si="1"/>
        <v>3000</v>
      </c>
      <c r="H29" s="35">
        <f t="shared" si="0"/>
        <v>3000</v>
      </c>
      <c r="I29" s="9" t="s">
        <v>128</v>
      </c>
    </row>
    <row r="30" spans="1:10" ht="13.5" thickBot="1">
      <c r="A30" s="42" t="s">
        <v>91</v>
      </c>
      <c r="B30" s="42"/>
      <c r="C30" s="42"/>
      <c r="D30" s="42"/>
      <c r="E30" s="42"/>
      <c r="F30" s="40">
        <f>SUM(F4:F29)</f>
        <v>157250</v>
      </c>
      <c r="G30" s="40">
        <f>SUM(G4:G29)</f>
        <v>51500</v>
      </c>
      <c r="H30" s="40">
        <f>SUM(H4:H29)</f>
        <v>208750</v>
      </c>
      <c r="I30" s="10"/>
      <c r="J30" s="41">
        <f>F30+G30</f>
        <v>208750</v>
      </c>
    </row>
    <row r="31" spans="1:9" ht="12.75" customHeight="1">
      <c r="A31" s="25" t="s">
        <v>71</v>
      </c>
      <c r="B31" s="25"/>
      <c r="C31" s="25"/>
      <c r="D31" s="25"/>
      <c r="E31" s="25"/>
      <c r="F31" s="25"/>
      <c r="G31" s="25"/>
      <c r="H31" s="25"/>
      <c r="I31" s="26"/>
    </row>
    <row r="32" s="7" customFormat="1" ht="12.75" customHeight="1">
      <c r="A32" s="7" t="s">
        <v>72</v>
      </c>
    </row>
    <row r="33" spans="2:9" s="7" customFormat="1" ht="30.75" customHeight="1">
      <c r="B33" s="22" t="s">
        <v>136</v>
      </c>
      <c r="C33" s="7" t="s">
        <v>97</v>
      </c>
      <c r="D33" s="21" t="s">
        <v>138</v>
      </c>
      <c r="E33" s="35">
        <v>75</v>
      </c>
      <c r="F33" s="35">
        <v>750</v>
      </c>
      <c r="G33" s="35">
        <v>0</v>
      </c>
      <c r="H33" s="35">
        <f aca="true" t="shared" si="2" ref="H33:H67">F33+G33</f>
        <v>750</v>
      </c>
      <c r="I33" s="22" t="s">
        <v>139</v>
      </c>
    </row>
    <row r="34" spans="2:9" s="7" customFormat="1" ht="27" customHeight="1">
      <c r="B34" s="22" t="s">
        <v>137</v>
      </c>
      <c r="C34" s="7" t="s">
        <v>97</v>
      </c>
      <c r="D34" s="21" t="s">
        <v>138</v>
      </c>
      <c r="E34" s="35">
        <v>40</v>
      </c>
      <c r="F34" s="35">
        <v>400</v>
      </c>
      <c r="G34" s="35">
        <v>0</v>
      </c>
      <c r="H34" s="35">
        <f t="shared" si="2"/>
        <v>400</v>
      </c>
      <c r="I34" s="22" t="s">
        <v>139</v>
      </c>
    </row>
    <row r="35" spans="1:9" s="7" customFormat="1" ht="19.5" customHeight="1">
      <c r="A35" s="7" t="s">
        <v>141</v>
      </c>
      <c r="B35" s="24"/>
      <c r="C35" s="24"/>
      <c r="D35" s="24"/>
      <c r="E35" s="35"/>
      <c r="F35" s="35"/>
      <c r="G35" s="35"/>
      <c r="H35" s="35"/>
      <c r="I35" s="24"/>
    </row>
    <row r="36" spans="1:11" s="7" customFormat="1" ht="19.5" customHeight="1">
      <c r="A36" s="15" t="s">
        <v>142</v>
      </c>
      <c r="B36" s="15"/>
      <c r="C36" s="15"/>
      <c r="D36" s="15"/>
      <c r="E36" s="35"/>
      <c r="F36" s="35"/>
      <c r="G36" s="35"/>
      <c r="H36" s="35"/>
      <c r="I36" s="16" t="s">
        <v>65</v>
      </c>
      <c r="K36" s="7">
        <f>G30+G67+G76</f>
        <v>55686.0375</v>
      </c>
    </row>
    <row r="37" spans="1:9" s="7" customFormat="1" ht="19.5" customHeight="1">
      <c r="A37" s="20"/>
      <c r="B37" s="7" t="s">
        <v>42</v>
      </c>
      <c r="C37" s="12" t="s">
        <v>47</v>
      </c>
      <c r="D37" s="12">
        <v>1900</v>
      </c>
      <c r="E37" s="35">
        <v>10</v>
      </c>
      <c r="F37" s="35"/>
      <c r="G37" s="39">
        <f>(E37*D37*5/1000)</f>
        <v>95</v>
      </c>
      <c r="H37" s="35">
        <f t="shared" si="2"/>
        <v>95</v>
      </c>
      <c r="I37" s="27" t="s">
        <v>66</v>
      </c>
    </row>
    <row r="38" spans="1:9" s="7" customFormat="1" ht="19.5" customHeight="1">
      <c r="A38" s="20"/>
      <c r="B38" s="7" t="s">
        <v>43</v>
      </c>
      <c r="C38" s="12" t="s">
        <v>47</v>
      </c>
      <c r="D38" s="12">
        <v>1650</v>
      </c>
      <c r="E38" s="35">
        <v>10</v>
      </c>
      <c r="F38" s="35"/>
      <c r="G38" s="35">
        <f aca="true" t="shared" si="3" ref="G38:G54">(E38*D38*5/1000)</f>
        <v>82.5</v>
      </c>
      <c r="H38" s="35">
        <f t="shared" si="2"/>
        <v>82.5</v>
      </c>
      <c r="I38" s="27"/>
    </row>
    <row r="39" spans="1:9" s="7" customFormat="1" ht="19.5" customHeight="1">
      <c r="A39" s="20"/>
      <c r="B39" s="7" t="s">
        <v>44</v>
      </c>
      <c r="C39" s="12" t="s">
        <v>47</v>
      </c>
      <c r="D39" s="12">
        <v>332.2</v>
      </c>
      <c r="E39" s="35">
        <v>25</v>
      </c>
      <c r="F39" s="35"/>
      <c r="G39" s="35">
        <f t="shared" si="3"/>
        <v>41.525</v>
      </c>
      <c r="H39" s="35">
        <f t="shared" si="2"/>
        <v>41.525</v>
      </c>
      <c r="I39" s="27"/>
    </row>
    <row r="40" spans="1:9" s="7" customFormat="1" ht="19.5" customHeight="1">
      <c r="A40" s="20"/>
      <c r="B40" s="7" t="s">
        <v>45</v>
      </c>
      <c r="C40" s="12" t="s">
        <v>47</v>
      </c>
      <c r="D40" s="12">
        <v>370</v>
      </c>
      <c r="E40" s="35">
        <v>25</v>
      </c>
      <c r="F40" s="35"/>
      <c r="G40" s="35">
        <f t="shared" si="3"/>
        <v>46.25</v>
      </c>
      <c r="H40" s="35">
        <f t="shared" si="2"/>
        <v>46.25</v>
      </c>
      <c r="I40" s="27"/>
    </row>
    <row r="41" spans="1:9" s="7" customFormat="1" ht="19.5" customHeight="1">
      <c r="A41" s="20"/>
      <c r="B41" s="7" t="s">
        <v>46</v>
      </c>
      <c r="C41" s="12" t="s">
        <v>47</v>
      </c>
      <c r="D41" s="12">
        <v>170</v>
      </c>
      <c r="E41" s="35">
        <v>15</v>
      </c>
      <c r="F41" s="35"/>
      <c r="G41" s="35">
        <f t="shared" si="3"/>
        <v>12.75</v>
      </c>
      <c r="H41" s="35">
        <f t="shared" si="2"/>
        <v>12.75</v>
      </c>
      <c r="I41" s="27"/>
    </row>
    <row r="42" spans="1:9" s="7" customFormat="1" ht="19.5" customHeight="1">
      <c r="A42" s="20"/>
      <c r="B42" s="7" t="s">
        <v>48</v>
      </c>
      <c r="C42" s="12" t="s">
        <v>47</v>
      </c>
      <c r="D42" s="12">
        <v>0.83</v>
      </c>
      <c r="E42" s="35">
        <v>50</v>
      </c>
      <c r="F42" s="35"/>
      <c r="G42" s="35">
        <f t="shared" si="3"/>
        <v>0.2075</v>
      </c>
      <c r="H42" s="35">
        <f t="shared" si="2"/>
        <v>0.2075</v>
      </c>
      <c r="I42" s="27" t="s">
        <v>67</v>
      </c>
    </row>
    <row r="43" spans="1:9" s="7" customFormat="1" ht="19.5" customHeight="1">
      <c r="A43" s="20"/>
      <c r="B43" s="7" t="s">
        <v>49</v>
      </c>
      <c r="C43" s="12" t="s">
        <v>47</v>
      </c>
      <c r="D43" s="12">
        <v>6.2</v>
      </c>
      <c r="E43" s="35">
        <v>50</v>
      </c>
      <c r="F43" s="35"/>
      <c r="G43" s="35">
        <f t="shared" si="3"/>
        <v>1.55</v>
      </c>
      <c r="H43" s="35">
        <f t="shared" si="2"/>
        <v>1.55</v>
      </c>
      <c r="I43" s="27"/>
    </row>
    <row r="44" spans="1:9" s="7" customFormat="1" ht="19.5" customHeight="1">
      <c r="A44" s="20"/>
      <c r="B44" s="7" t="s">
        <v>50</v>
      </c>
      <c r="C44" s="12" t="s">
        <v>47</v>
      </c>
      <c r="D44" s="12">
        <v>16.9</v>
      </c>
      <c r="E44" s="35">
        <v>50</v>
      </c>
      <c r="F44" s="35"/>
      <c r="G44" s="35">
        <f t="shared" si="3"/>
        <v>4.224999999999999</v>
      </c>
      <c r="H44" s="35">
        <f t="shared" si="2"/>
        <v>4.224999999999999</v>
      </c>
      <c r="I44" s="27"/>
    </row>
    <row r="45" spans="1:9" s="7" customFormat="1" ht="19.5" customHeight="1">
      <c r="A45" s="20"/>
      <c r="B45" s="7" t="s">
        <v>51</v>
      </c>
      <c r="C45" s="12" t="s">
        <v>47</v>
      </c>
      <c r="D45" s="12">
        <v>8.6</v>
      </c>
      <c r="E45" s="35">
        <v>50</v>
      </c>
      <c r="F45" s="35"/>
      <c r="G45" s="35">
        <f t="shared" si="3"/>
        <v>2.15</v>
      </c>
      <c r="H45" s="35">
        <f t="shared" si="2"/>
        <v>2.15</v>
      </c>
      <c r="I45" s="27"/>
    </row>
    <row r="46" spans="1:9" s="7" customFormat="1" ht="19.5" customHeight="1">
      <c r="A46" s="20"/>
      <c r="B46" s="7" t="s">
        <v>52</v>
      </c>
      <c r="C46" s="12" t="s">
        <v>47</v>
      </c>
      <c r="D46" s="12">
        <v>0.25</v>
      </c>
      <c r="E46" s="35">
        <v>50</v>
      </c>
      <c r="F46" s="35"/>
      <c r="G46" s="35">
        <f t="shared" si="3"/>
        <v>0.0625</v>
      </c>
      <c r="H46" s="35">
        <f t="shared" si="2"/>
        <v>0.0625</v>
      </c>
      <c r="I46" s="27"/>
    </row>
    <row r="47" spans="1:9" s="7" customFormat="1" ht="19.5" customHeight="1">
      <c r="A47" s="20"/>
      <c r="B47" s="7" t="s">
        <v>53</v>
      </c>
      <c r="C47" s="12" t="s">
        <v>140</v>
      </c>
      <c r="D47" s="12">
        <v>0.025</v>
      </c>
      <c r="E47" s="35">
        <v>50</v>
      </c>
      <c r="F47" s="35"/>
      <c r="G47" s="35">
        <f t="shared" si="3"/>
        <v>0.00625</v>
      </c>
      <c r="H47" s="35">
        <f t="shared" si="2"/>
        <v>0.00625</v>
      </c>
      <c r="I47" s="27"/>
    </row>
    <row r="48" spans="1:9" s="7" customFormat="1" ht="19.5" customHeight="1">
      <c r="A48" s="20"/>
      <c r="B48" s="7" t="s">
        <v>54</v>
      </c>
      <c r="C48" s="12" t="s">
        <v>47</v>
      </c>
      <c r="D48" s="12">
        <v>0.025</v>
      </c>
      <c r="E48" s="35">
        <v>50</v>
      </c>
      <c r="F48" s="35"/>
      <c r="G48" s="35">
        <f t="shared" si="3"/>
        <v>0.00625</v>
      </c>
      <c r="H48" s="35">
        <f t="shared" si="2"/>
        <v>0.00625</v>
      </c>
      <c r="I48" s="27"/>
    </row>
    <row r="49" spans="1:9" s="7" customFormat="1" ht="19.5" customHeight="1">
      <c r="A49" s="20"/>
      <c r="B49" s="7" t="s">
        <v>55</v>
      </c>
      <c r="C49" s="12" t="s">
        <v>47</v>
      </c>
      <c r="D49" s="12">
        <v>36.72</v>
      </c>
      <c r="E49" s="35">
        <v>50</v>
      </c>
      <c r="F49" s="35"/>
      <c r="G49" s="35">
        <f t="shared" si="3"/>
        <v>9.18</v>
      </c>
      <c r="H49" s="35">
        <f t="shared" si="2"/>
        <v>9.18</v>
      </c>
      <c r="I49" s="27"/>
    </row>
    <row r="50" spans="1:9" s="7" customFormat="1" ht="19.5" customHeight="1">
      <c r="A50" s="20"/>
      <c r="B50" s="7" t="s">
        <v>56</v>
      </c>
      <c r="C50" s="12" t="s">
        <v>47</v>
      </c>
      <c r="D50" s="12">
        <v>100</v>
      </c>
      <c r="E50" s="35">
        <v>50</v>
      </c>
      <c r="F50" s="35"/>
      <c r="G50" s="35">
        <f t="shared" si="3"/>
        <v>25</v>
      </c>
      <c r="H50" s="35">
        <f t="shared" si="2"/>
        <v>25</v>
      </c>
      <c r="I50" s="27" t="s">
        <v>68</v>
      </c>
    </row>
    <row r="51" spans="1:9" s="7" customFormat="1" ht="19.5" customHeight="1">
      <c r="A51" s="20"/>
      <c r="B51" s="7" t="s">
        <v>57</v>
      </c>
      <c r="C51" s="12" t="s">
        <v>47</v>
      </c>
      <c r="D51" s="12">
        <v>0.4</v>
      </c>
      <c r="E51" s="35">
        <v>50</v>
      </c>
      <c r="F51" s="35"/>
      <c r="G51" s="35">
        <f t="shared" si="3"/>
        <v>0.1</v>
      </c>
      <c r="H51" s="35">
        <f t="shared" si="2"/>
        <v>0.1</v>
      </c>
      <c r="I51" s="27"/>
    </row>
    <row r="52" spans="1:9" s="7" customFormat="1" ht="19.5" customHeight="1">
      <c r="A52" s="20"/>
      <c r="B52" s="7" t="s">
        <v>58</v>
      </c>
      <c r="C52" s="12" t="s">
        <v>47</v>
      </c>
      <c r="D52" s="12">
        <v>1</v>
      </c>
      <c r="E52" s="35">
        <v>50</v>
      </c>
      <c r="F52" s="35"/>
      <c r="G52" s="35">
        <f t="shared" si="3"/>
        <v>0.25</v>
      </c>
      <c r="H52" s="35">
        <f t="shared" si="2"/>
        <v>0.25</v>
      </c>
      <c r="I52" s="27" t="s">
        <v>69</v>
      </c>
    </row>
    <row r="53" spans="1:9" s="7" customFormat="1" ht="19.5" customHeight="1">
      <c r="A53" s="20"/>
      <c r="B53" s="7" t="s">
        <v>59</v>
      </c>
      <c r="C53" s="12" t="s">
        <v>47</v>
      </c>
      <c r="D53" s="12">
        <v>0.1</v>
      </c>
      <c r="E53" s="35">
        <v>50</v>
      </c>
      <c r="F53" s="35"/>
      <c r="G53" s="35">
        <f t="shared" si="3"/>
        <v>0.025</v>
      </c>
      <c r="H53" s="35">
        <f t="shared" si="2"/>
        <v>0.025</v>
      </c>
      <c r="I53" s="27"/>
    </row>
    <row r="54" spans="1:9" s="7" customFormat="1" ht="19.5" customHeight="1">
      <c r="A54" s="20"/>
      <c r="B54" s="7" t="s">
        <v>60</v>
      </c>
      <c r="C54" s="12" t="s">
        <v>47</v>
      </c>
      <c r="D54" s="12">
        <v>30000</v>
      </c>
      <c r="E54" s="35">
        <v>8</v>
      </c>
      <c r="F54" s="35"/>
      <c r="G54" s="35">
        <f t="shared" si="3"/>
        <v>1200</v>
      </c>
      <c r="H54" s="35">
        <f t="shared" si="2"/>
        <v>1200</v>
      </c>
      <c r="I54" s="27"/>
    </row>
    <row r="55" spans="1:9" s="7" customFormat="1" ht="19.5" customHeight="1">
      <c r="A55" s="20"/>
      <c r="B55" s="7" t="s">
        <v>61</v>
      </c>
      <c r="C55" s="12" t="s">
        <v>47</v>
      </c>
      <c r="D55" s="12">
        <v>8000</v>
      </c>
      <c r="E55" s="35">
        <v>50</v>
      </c>
      <c r="F55" s="35"/>
      <c r="G55" s="35">
        <f>D55*E55*5/10000</f>
        <v>200</v>
      </c>
      <c r="H55" s="35">
        <f t="shared" si="2"/>
        <v>200</v>
      </c>
      <c r="I55" s="27" t="s">
        <v>70</v>
      </c>
    </row>
    <row r="56" spans="1:9" s="7" customFormat="1" ht="19.5" customHeight="1">
      <c r="A56" s="20"/>
      <c r="B56" s="7" t="s">
        <v>62</v>
      </c>
      <c r="C56" s="12" t="s">
        <v>47</v>
      </c>
      <c r="D56" s="12">
        <v>100</v>
      </c>
      <c r="E56" s="35">
        <v>50</v>
      </c>
      <c r="F56" s="35"/>
      <c r="G56" s="35">
        <f>D56*E56*5/10000</f>
        <v>2.5</v>
      </c>
      <c r="H56" s="35">
        <f t="shared" si="2"/>
        <v>2.5</v>
      </c>
      <c r="I56" s="27"/>
    </row>
    <row r="57" spans="1:9" s="7" customFormat="1" ht="19.5" customHeight="1">
      <c r="A57" s="20"/>
      <c r="B57" s="7" t="s">
        <v>63</v>
      </c>
      <c r="C57" s="12" t="s">
        <v>47</v>
      </c>
      <c r="D57" s="12">
        <v>100</v>
      </c>
      <c r="E57" s="35">
        <v>50</v>
      </c>
      <c r="F57" s="35"/>
      <c r="G57" s="35">
        <f>D57*E57*5/10000</f>
        <v>2.5</v>
      </c>
      <c r="H57" s="35">
        <f t="shared" si="2"/>
        <v>2.5</v>
      </c>
      <c r="I57" s="27"/>
    </row>
    <row r="58" spans="1:9" s="7" customFormat="1" ht="19.5" customHeight="1">
      <c r="A58" s="20"/>
      <c r="B58" s="7" t="s">
        <v>64</v>
      </c>
      <c r="C58" s="12" t="s">
        <v>47</v>
      </c>
      <c r="D58" s="12">
        <v>50</v>
      </c>
      <c r="E58" s="35">
        <v>10</v>
      </c>
      <c r="F58" s="35"/>
      <c r="G58" s="35">
        <f>D58*E58*5/10000</f>
        <v>0.25</v>
      </c>
      <c r="H58" s="35">
        <f t="shared" si="2"/>
        <v>0.25</v>
      </c>
      <c r="I58" s="27"/>
    </row>
    <row r="59" spans="2:9" s="7" customFormat="1" ht="25.5">
      <c r="B59" s="7" t="s">
        <v>98</v>
      </c>
      <c r="C59" s="7" t="s">
        <v>99</v>
      </c>
      <c r="D59" s="7" t="s">
        <v>100</v>
      </c>
      <c r="E59" s="35">
        <v>65</v>
      </c>
      <c r="F59" s="35"/>
      <c r="G59" s="35">
        <f>E59*14</f>
        <v>910</v>
      </c>
      <c r="H59" s="35">
        <f t="shared" si="2"/>
        <v>910</v>
      </c>
      <c r="I59" s="43" t="s">
        <v>129</v>
      </c>
    </row>
    <row r="60" spans="2:9" s="7" customFormat="1" ht="25.5">
      <c r="B60" s="7" t="s">
        <v>101</v>
      </c>
      <c r="C60" s="7" t="s">
        <v>102</v>
      </c>
      <c r="D60" s="7" t="s">
        <v>100</v>
      </c>
      <c r="E60" s="35">
        <v>50</v>
      </c>
      <c r="F60" s="35">
        <f>E60*14</f>
        <v>700</v>
      </c>
      <c r="G60" s="35"/>
      <c r="H60" s="35">
        <f t="shared" si="2"/>
        <v>700</v>
      </c>
      <c r="I60" s="43" t="s">
        <v>130</v>
      </c>
    </row>
    <row r="61" spans="2:9" s="7" customFormat="1" ht="38.25" customHeight="1">
      <c r="B61" s="7" t="s">
        <v>103</v>
      </c>
      <c r="C61" s="7" t="s">
        <v>102</v>
      </c>
      <c r="D61" s="21" t="s">
        <v>100</v>
      </c>
      <c r="E61" s="35">
        <v>80</v>
      </c>
      <c r="F61" s="35">
        <f>E61*14</f>
        <v>1120</v>
      </c>
      <c r="G61" s="35"/>
      <c r="H61" s="35">
        <f t="shared" si="2"/>
        <v>1120</v>
      </c>
      <c r="I61" s="43" t="s">
        <v>131</v>
      </c>
    </row>
    <row r="62" spans="1:9" s="7" customFormat="1" ht="12.75" customHeight="1">
      <c r="A62" s="7" t="s">
        <v>149</v>
      </c>
      <c r="D62" s="21"/>
      <c r="E62" s="21"/>
      <c r="F62" s="21"/>
      <c r="G62" s="21"/>
      <c r="I62" s="22"/>
    </row>
    <row r="63" spans="2:9" s="7" customFormat="1" ht="25.5">
      <c r="B63" s="7" t="s">
        <v>104</v>
      </c>
      <c r="C63" s="7" t="s">
        <v>37</v>
      </c>
      <c r="D63" s="21">
        <v>10000</v>
      </c>
      <c r="E63" s="35">
        <v>0.01</v>
      </c>
      <c r="F63" s="35">
        <f>E63*D63</f>
        <v>100</v>
      </c>
      <c r="G63" s="35">
        <v>0</v>
      </c>
      <c r="H63" s="35">
        <f t="shared" si="2"/>
        <v>100</v>
      </c>
      <c r="I63" s="22" t="s">
        <v>132</v>
      </c>
    </row>
    <row r="64" spans="1:9" ht="25.5">
      <c r="A64" s="7"/>
      <c r="B64" s="7" t="s">
        <v>105</v>
      </c>
      <c r="C64" s="7" t="s">
        <v>37</v>
      </c>
      <c r="D64" s="21">
        <v>300</v>
      </c>
      <c r="E64" s="35">
        <v>0.15</v>
      </c>
      <c r="F64" s="35">
        <f>E64*D64</f>
        <v>45</v>
      </c>
      <c r="G64" s="35">
        <v>0</v>
      </c>
      <c r="H64" s="35">
        <f t="shared" si="2"/>
        <v>45</v>
      </c>
      <c r="I64" s="22" t="s">
        <v>132</v>
      </c>
    </row>
    <row r="65" spans="1:9" ht="12.75" customHeight="1">
      <c r="A65" s="7" t="s">
        <v>73</v>
      </c>
      <c r="B65" s="7"/>
      <c r="C65" s="7"/>
      <c r="D65" s="21"/>
      <c r="E65" s="21"/>
      <c r="F65" s="21"/>
      <c r="G65" s="21"/>
      <c r="H65" s="7"/>
      <c r="I65" s="22"/>
    </row>
    <row r="66" spans="1:9" ht="25.5">
      <c r="A66" s="7"/>
      <c r="B66" s="7" t="s">
        <v>106</v>
      </c>
      <c r="C66" s="7" t="s">
        <v>107</v>
      </c>
      <c r="D66" s="21">
        <v>1000</v>
      </c>
      <c r="E66" s="35">
        <v>0.5</v>
      </c>
      <c r="F66" s="35"/>
      <c r="G66" s="35">
        <f>E66*D66</f>
        <v>500</v>
      </c>
      <c r="H66" s="35">
        <f t="shared" si="2"/>
        <v>500</v>
      </c>
      <c r="I66" s="22" t="s">
        <v>133</v>
      </c>
    </row>
    <row r="67" spans="1:10" ht="13.5" thickBot="1">
      <c r="A67" s="42" t="s">
        <v>108</v>
      </c>
      <c r="B67" s="42"/>
      <c r="C67" s="42"/>
      <c r="D67" s="42"/>
      <c r="E67" s="42"/>
      <c r="F67" s="40">
        <f>SUM(F33:F66)</f>
        <v>3115</v>
      </c>
      <c r="G67" s="40">
        <f>SUM(G33:G66)</f>
        <v>3136.0375</v>
      </c>
      <c r="H67" s="40">
        <f>SUM(H33:H66)</f>
        <v>6251.0375</v>
      </c>
      <c r="I67" s="10"/>
      <c r="J67" s="41">
        <f>F67+G67</f>
        <v>6251.0375</v>
      </c>
    </row>
    <row r="68" spans="1:9" ht="16.5">
      <c r="A68" s="25" t="s">
        <v>74</v>
      </c>
      <c r="B68" s="25"/>
      <c r="C68" s="25"/>
      <c r="D68" s="25"/>
      <c r="E68" s="25"/>
      <c r="F68" s="25"/>
      <c r="G68" s="25"/>
      <c r="H68" s="25"/>
      <c r="I68" s="26"/>
    </row>
    <row r="69" spans="1:8" ht="17.25" customHeight="1">
      <c r="A69" s="7" t="s">
        <v>75</v>
      </c>
      <c r="B69" s="7"/>
      <c r="C69" s="7"/>
      <c r="D69" s="7"/>
      <c r="E69" s="7"/>
      <c r="F69" s="7"/>
      <c r="G69" s="7"/>
      <c r="H69" s="7"/>
    </row>
    <row r="70" spans="1:19" ht="30" customHeight="1">
      <c r="A70" s="7">
        <v>1</v>
      </c>
      <c r="B70" s="7" t="s">
        <v>82</v>
      </c>
      <c r="C70" s="21" t="s">
        <v>77</v>
      </c>
      <c r="D70" s="21">
        <v>200</v>
      </c>
      <c r="E70" s="35">
        <v>1</v>
      </c>
      <c r="F70" s="35">
        <v>0</v>
      </c>
      <c r="G70" s="35">
        <f>D70*E70</f>
        <v>200</v>
      </c>
      <c r="H70" s="35">
        <f aca="true" t="shared" si="4" ref="H70:H75">F70+G70</f>
        <v>200</v>
      </c>
      <c r="I70" s="22" t="s">
        <v>80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8" ht="29.25" customHeight="1">
      <c r="A71" s="7">
        <v>2</v>
      </c>
      <c r="B71" s="7" t="s">
        <v>78</v>
      </c>
      <c r="C71" s="21" t="s">
        <v>79</v>
      </c>
      <c r="D71" s="21">
        <v>100</v>
      </c>
      <c r="E71" s="35">
        <v>5</v>
      </c>
      <c r="F71" s="35">
        <v>0</v>
      </c>
      <c r="G71" s="35">
        <f>D71*E71</f>
        <v>500</v>
      </c>
      <c r="H71" s="35">
        <f t="shared" si="4"/>
        <v>500</v>
      </c>
      <c r="I71" s="22" t="s">
        <v>81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1:9" ht="20.25" customHeight="1">
      <c r="A72" s="7" t="s">
        <v>76</v>
      </c>
      <c r="B72" s="7"/>
      <c r="C72" s="21"/>
      <c r="D72" s="21"/>
      <c r="E72" s="21"/>
      <c r="F72" s="21"/>
      <c r="G72" s="21"/>
      <c r="H72" s="7"/>
      <c r="I72" s="22"/>
    </row>
    <row r="73" spans="1:9" ht="51" customHeight="1">
      <c r="A73" s="7">
        <v>1</v>
      </c>
      <c r="B73" s="19" t="s">
        <v>83</v>
      </c>
      <c r="C73" s="21" t="s">
        <v>84</v>
      </c>
      <c r="D73" s="21">
        <v>2</v>
      </c>
      <c r="E73" s="35">
        <v>100</v>
      </c>
      <c r="F73" s="35">
        <v>0</v>
      </c>
      <c r="G73" s="35">
        <f>D73*E73</f>
        <v>200</v>
      </c>
      <c r="H73" s="35">
        <f t="shared" si="4"/>
        <v>200</v>
      </c>
      <c r="I73" s="22" t="s">
        <v>88</v>
      </c>
    </row>
    <row r="74" spans="1:9" ht="38.25">
      <c r="A74" s="7">
        <v>2</v>
      </c>
      <c r="B74" s="18" t="s">
        <v>85</v>
      </c>
      <c r="C74" s="21" t="s">
        <v>86</v>
      </c>
      <c r="D74" s="21">
        <v>2</v>
      </c>
      <c r="E74" s="35">
        <v>50</v>
      </c>
      <c r="F74" s="35">
        <v>0</v>
      </c>
      <c r="G74" s="35">
        <f>D74*E74</f>
        <v>100</v>
      </c>
      <c r="H74" s="35">
        <f t="shared" si="4"/>
        <v>100</v>
      </c>
      <c r="I74" s="22" t="s">
        <v>87</v>
      </c>
    </row>
    <row r="75" spans="1:9" ht="51" customHeight="1" thickBot="1">
      <c r="A75" s="7">
        <v>3</v>
      </c>
      <c r="B75" s="19" t="s">
        <v>89</v>
      </c>
      <c r="C75" s="21" t="s">
        <v>40</v>
      </c>
      <c r="D75" s="21">
        <v>1</v>
      </c>
      <c r="E75" s="35">
        <v>50</v>
      </c>
      <c r="F75" s="35">
        <v>0</v>
      </c>
      <c r="G75" s="35">
        <f>D75*E75</f>
        <v>50</v>
      </c>
      <c r="H75" s="35">
        <f t="shared" si="4"/>
        <v>50</v>
      </c>
      <c r="I75" s="22" t="s">
        <v>90</v>
      </c>
    </row>
    <row r="76" spans="1:9" ht="13.5" thickBot="1">
      <c r="A76" s="45" t="s">
        <v>92</v>
      </c>
      <c r="B76" s="46"/>
      <c r="C76" s="46"/>
      <c r="D76" s="46"/>
      <c r="E76" s="46"/>
      <c r="F76" s="47">
        <f>SUM(F70:F75)</f>
        <v>0</v>
      </c>
      <c r="G76" s="47">
        <f>SUM(G70:G75)</f>
        <v>1050</v>
      </c>
      <c r="H76" s="47">
        <f>SUM(H70:H75)</f>
        <v>1050</v>
      </c>
      <c r="I76" s="48"/>
    </row>
    <row r="77" spans="1:9" ht="19.5" customHeight="1">
      <c r="A77" s="15"/>
      <c r="B77" s="14" t="s">
        <v>152</v>
      </c>
      <c r="C77" s="13"/>
      <c r="D77" s="13"/>
      <c r="E77" s="14"/>
      <c r="F77" s="13"/>
      <c r="G77" s="13"/>
      <c r="H77" s="13"/>
      <c r="I77" s="4"/>
    </row>
    <row r="78" spans="1:9" ht="12.75">
      <c r="A78" s="3">
        <v>1</v>
      </c>
      <c r="B78" s="5" t="s">
        <v>11</v>
      </c>
      <c r="C78" s="6" t="s">
        <v>16</v>
      </c>
      <c r="D78" s="8">
        <v>12</v>
      </c>
      <c r="E78" s="35">
        <v>200</v>
      </c>
      <c r="F78" s="35">
        <v>0</v>
      </c>
      <c r="G78" s="35">
        <f>E78*D78</f>
        <v>2400</v>
      </c>
      <c r="H78" s="35">
        <f aca="true" t="shared" si="5" ref="H78:H83">F78+G78</f>
        <v>2400</v>
      </c>
      <c r="I78" s="8"/>
    </row>
    <row r="79" spans="1:9" ht="12.75">
      <c r="A79" s="3">
        <v>2</v>
      </c>
      <c r="B79" s="5" t="s">
        <v>12</v>
      </c>
      <c r="C79" s="6" t="s">
        <v>16</v>
      </c>
      <c r="D79" s="8">
        <v>12</v>
      </c>
      <c r="E79" s="35">
        <v>200</v>
      </c>
      <c r="F79" s="35">
        <v>0</v>
      </c>
      <c r="G79" s="35">
        <f>E79*D79</f>
        <v>2400</v>
      </c>
      <c r="H79" s="35">
        <f t="shared" si="5"/>
        <v>2400</v>
      </c>
      <c r="I79" s="8"/>
    </row>
    <row r="80" spans="1:9" ht="12.75">
      <c r="A80" s="3">
        <v>3</v>
      </c>
      <c r="B80" s="5" t="s">
        <v>13</v>
      </c>
      <c r="C80" s="6" t="s">
        <v>16</v>
      </c>
      <c r="D80" s="8">
        <v>12</v>
      </c>
      <c r="E80" s="35">
        <v>100</v>
      </c>
      <c r="F80" s="35">
        <v>0</v>
      </c>
      <c r="G80" s="35">
        <f>E80*D80</f>
        <v>1200</v>
      </c>
      <c r="H80" s="35">
        <f t="shared" si="5"/>
        <v>1200</v>
      </c>
      <c r="I80" s="8"/>
    </row>
    <row r="81" spans="1:9" ht="25.5">
      <c r="A81" s="3">
        <v>4</v>
      </c>
      <c r="B81" s="5" t="s">
        <v>14</v>
      </c>
      <c r="C81" s="7" t="s">
        <v>17</v>
      </c>
      <c r="D81" s="6" t="s">
        <v>134</v>
      </c>
      <c r="E81" s="35">
        <v>100</v>
      </c>
      <c r="F81" s="35">
        <f>42*E81</f>
        <v>4200</v>
      </c>
      <c r="G81" s="35">
        <v>0</v>
      </c>
      <c r="H81" s="35">
        <f t="shared" si="5"/>
        <v>4200</v>
      </c>
      <c r="I81" s="44" t="s">
        <v>150</v>
      </c>
    </row>
    <row r="82" spans="1:9" ht="12.75">
      <c r="A82" s="3">
        <v>5</v>
      </c>
      <c r="B82" s="5" t="s">
        <v>15</v>
      </c>
      <c r="C82" s="7" t="s">
        <v>17</v>
      </c>
      <c r="D82" s="6" t="s">
        <v>135</v>
      </c>
      <c r="E82" s="35">
        <v>50</v>
      </c>
      <c r="F82" s="35">
        <f>42*E82</f>
        <v>2100</v>
      </c>
      <c r="G82" s="35">
        <v>0</v>
      </c>
      <c r="H82" s="35">
        <f t="shared" si="5"/>
        <v>2100</v>
      </c>
      <c r="I82" s="8"/>
    </row>
    <row r="83" spans="1:8" ht="13.5" thickBot="1">
      <c r="A83" s="5"/>
      <c r="B83" s="5" t="s">
        <v>93</v>
      </c>
      <c r="C83" s="5"/>
      <c r="D83" s="5"/>
      <c r="E83" s="35">
        <v>500</v>
      </c>
      <c r="F83" s="35"/>
      <c r="G83" s="35">
        <v>500</v>
      </c>
      <c r="H83" s="35">
        <f t="shared" si="5"/>
        <v>500</v>
      </c>
    </row>
    <row r="84" spans="1:9" ht="13.5" thickBot="1">
      <c r="A84" s="49"/>
      <c r="B84" s="51" t="s">
        <v>153</v>
      </c>
      <c r="C84" s="50"/>
      <c r="D84" s="50"/>
      <c r="E84" s="50"/>
      <c r="F84" s="47">
        <f>SUM(F78:F83)</f>
        <v>6300</v>
      </c>
      <c r="G84" s="47">
        <f>SUM(G78:G83)</f>
        <v>6500</v>
      </c>
      <c r="H84" s="47">
        <f>SUM(H78:H83)</f>
        <v>12800</v>
      </c>
      <c r="I84" s="48"/>
    </row>
    <row r="85" spans="1:9" ht="12.75">
      <c r="A85" s="52"/>
      <c r="B85" s="54" t="s">
        <v>151</v>
      </c>
      <c r="C85" s="54"/>
      <c r="D85" s="54"/>
      <c r="E85" s="54"/>
      <c r="F85" s="55">
        <f>F30+F67+F76+F84</f>
        <v>166665</v>
      </c>
      <c r="G85" s="55">
        <f>G30+G67+G76+G84</f>
        <v>62186.0375</v>
      </c>
      <c r="H85" s="55">
        <f>H30+H67+H76+H84</f>
        <v>228851.0375</v>
      </c>
      <c r="I85" s="53"/>
    </row>
    <row r="86" spans="1:8" ht="12.75">
      <c r="A86" s="5"/>
      <c r="B86" s="5"/>
      <c r="C86" s="5" t="s">
        <v>94</v>
      </c>
      <c r="D86" s="5"/>
      <c r="E86" s="5"/>
      <c r="F86" s="5"/>
      <c r="G86" s="56">
        <f>G85*0.04</f>
        <v>2487.4415</v>
      </c>
      <c r="H86" s="56">
        <f>G86</f>
        <v>2487.4415</v>
      </c>
    </row>
    <row r="87" spans="1:9" ht="12.75">
      <c r="A87" s="57"/>
      <c r="B87" s="57" t="s">
        <v>95</v>
      </c>
      <c r="C87" s="57"/>
      <c r="D87" s="57"/>
      <c r="E87" s="57"/>
      <c r="F87" s="59">
        <f>F85+F86</f>
        <v>166665</v>
      </c>
      <c r="G87" s="59">
        <f>G85+G86</f>
        <v>64673.479</v>
      </c>
      <c r="H87" s="59">
        <f>H85+H86</f>
        <v>231338.479</v>
      </c>
      <c r="I87" s="58"/>
    </row>
    <row r="88" spans="1:8" ht="15.75" customHeight="1">
      <c r="A88" s="5"/>
      <c r="B88" s="5" t="s">
        <v>96</v>
      </c>
      <c r="C88" s="5"/>
      <c r="D88" s="5"/>
      <c r="E88" s="5"/>
      <c r="F88" s="60">
        <f>F87/H87</f>
        <v>0.720437865418835</v>
      </c>
      <c r="G88" s="60">
        <f>G87/H87</f>
        <v>0.27956213458116497</v>
      </c>
      <c r="H88" s="5"/>
    </row>
  </sheetData>
  <sheetProtection/>
  <mergeCells count="16">
    <mergeCell ref="I55:I58"/>
    <mergeCell ref="A31:I31"/>
    <mergeCell ref="I52:I54"/>
    <mergeCell ref="A12:C12"/>
    <mergeCell ref="I1:I2"/>
    <mergeCell ref="A3:I3"/>
    <mergeCell ref="I37:I41"/>
    <mergeCell ref="A76:E76"/>
    <mergeCell ref="A1:A2"/>
    <mergeCell ref="C1:C2"/>
    <mergeCell ref="D1:D2"/>
    <mergeCell ref="A68:I68"/>
    <mergeCell ref="A30:E30"/>
    <mergeCell ref="A67:E67"/>
    <mergeCell ref="I42:I49"/>
    <mergeCell ref="I50:I5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alexey.volkov</cp:lastModifiedBy>
  <dcterms:created xsi:type="dcterms:W3CDTF">1999-05-26T11:21:22Z</dcterms:created>
  <dcterms:modified xsi:type="dcterms:W3CDTF">2014-08-25T14:12:18Z</dcterms:modified>
  <cp:category/>
  <cp:version/>
  <cp:contentType/>
  <cp:contentStatus/>
</cp:coreProperties>
</file>