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<sst xmlns="http://schemas.openxmlformats.org/spreadsheetml/2006/main" count="187" uniqueCount="104">
  <si>
    <t xml:space="preserve">Мероприятие </t>
  </si>
  <si>
    <t xml:space="preserve">Действие </t>
  </si>
  <si>
    <t xml:space="preserve">Наименование закупки </t>
  </si>
  <si>
    <t>Ед.изм.</t>
  </si>
  <si>
    <t>Количество</t>
  </si>
  <si>
    <t>Цена за ед.</t>
  </si>
  <si>
    <t>ПМГ ГЭФ</t>
  </si>
  <si>
    <t>Другой источник (указать в комментариях)</t>
  </si>
  <si>
    <t>Общая сумма</t>
  </si>
  <si>
    <t xml:space="preserve">Комментарии </t>
  </si>
  <si>
    <t>чел/дн</t>
  </si>
  <si>
    <t>работа</t>
  </si>
  <si>
    <t>м2</t>
  </si>
  <si>
    <t>шт</t>
  </si>
  <si>
    <t>пм</t>
  </si>
  <si>
    <t>т</t>
  </si>
  <si>
    <t xml:space="preserve">
</t>
  </si>
  <si>
    <t>ИТОГО:</t>
  </si>
  <si>
    <t>осветительные лампы</t>
  </si>
  <si>
    <t>ИМБ</t>
  </si>
  <si>
    <t>столешницы под мини-установки размером 2х1х0,5м</t>
  </si>
  <si>
    <t xml:space="preserve">сепараторы </t>
  </si>
  <si>
    <t>электрощит на 25 квт/час</t>
  </si>
  <si>
    <t>электросчетчик</t>
  </si>
  <si>
    <t>питательные компоненты (минеральные и органические)</t>
  </si>
  <si>
    <t>кг</t>
  </si>
  <si>
    <t>бактерицидные лампы</t>
  </si>
  <si>
    <t>бетонирование основания под теплицу</t>
  </si>
  <si>
    <t>гравий</t>
  </si>
  <si>
    <t>цемент</t>
  </si>
  <si>
    <t xml:space="preserve">песок </t>
  </si>
  <si>
    <t xml:space="preserve">            ИМБ</t>
  </si>
  <si>
    <t>установка осветительных  и бактерицидных ламп</t>
  </si>
  <si>
    <t xml:space="preserve">           ИМБ</t>
  </si>
  <si>
    <t>транспорт и непредвиденные расходы</t>
  </si>
  <si>
    <t>монтаж лабораторного оборудования, проводка коммуникаций, пуско-наладочные работы по получению маточной культуры микроводорослей</t>
  </si>
  <si>
    <t>проведение лекций, семинаров, презентаций, работа со средствами массовой и нформации</t>
  </si>
  <si>
    <r>
      <t xml:space="preserve">Мероприятие 1.1. </t>
    </r>
    <r>
      <rPr>
        <sz val="10"/>
        <rFont val="Times New Roman"/>
        <family val="1"/>
      </rPr>
      <t>Планировка и бла-гоустройство терри-тории, подготовка ос-нования под теплицу</t>
    </r>
  </si>
  <si>
    <r>
      <t xml:space="preserve">Мероприятие 2.3. 
</t>
    </r>
    <r>
      <rPr>
        <sz val="10"/>
        <rFont val="Times New Roman"/>
        <family val="1"/>
      </rPr>
      <t>Приобретение сырья и материалов</t>
    </r>
    <r>
      <rPr>
        <u val="single"/>
        <sz val="10"/>
        <rFont val="Times New Roman"/>
        <family val="1"/>
      </rPr>
      <t xml:space="preserve">
</t>
    </r>
  </si>
  <si>
    <r>
      <t xml:space="preserve">Мероприятие 3.1. 
</t>
    </r>
    <r>
      <rPr>
        <sz val="10"/>
        <rFont val="Times New Roman"/>
        <family val="1"/>
      </rPr>
      <t xml:space="preserve">Составление практи-ческих рекомендаций и инструкций
</t>
    </r>
  </si>
  <si>
    <r>
      <t xml:space="preserve">Мероприятие 3.2.    
</t>
    </r>
    <r>
      <rPr>
        <sz val="10"/>
        <rFont val="Times New Roman"/>
        <family val="1"/>
      </rPr>
      <t>Распространение методических материалов</t>
    </r>
    <r>
      <rPr>
        <u val="single"/>
        <sz val="10"/>
        <rFont val="Times New Roman"/>
        <family val="1"/>
      </rPr>
      <t xml:space="preserve">
</t>
    </r>
  </si>
  <si>
    <r>
      <t xml:space="preserve">Мероприятие 3.3. 
</t>
    </r>
    <r>
      <rPr>
        <sz val="10"/>
        <rFont val="Times New Roman"/>
        <family val="1"/>
      </rPr>
      <t>Подсчет экономичес-кой эффективности</t>
    </r>
    <r>
      <rPr>
        <u val="single"/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</si>
  <si>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Мероприятие 1.2 </t>
    </r>
    <r>
      <rPr>
        <sz val="10"/>
        <rFont val="Times New Roman"/>
        <family val="1"/>
      </rPr>
      <t>Закупка строймате-риалов на возведение теплицы</t>
    </r>
  </si>
  <si>
    <t>Мероприятие 1.3  Возведение  теплицы</t>
  </si>
  <si>
    <t>Мероприятие 2.1.   Приобретение лабо-раторного оборудо-вания</t>
  </si>
  <si>
    <t>мини-установки из стекла толщиной 10 мм размером 2х0,9х0,3 м</t>
  </si>
  <si>
    <r>
      <t xml:space="preserve">Мероприятие 2.2.   
</t>
    </r>
    <r>
      <rPr>
        <sz val="10"/>
        <rFont val="Times New Roman"/>
        <family val="1"/>
      </rPr>
      <t xml:space="preserve">Приобретение производственного оборудования </t>
    </r>
  </si>
  <si>
    <t>пластиковые трубы d =50 мм</t>
  </si>
  <si>
    <t>вентеля d =50 мм</t>
  </si>
  <si>
    <t xml:space="preserve">кабель сечением 6 мм </t>
  </si>
  <si>
    <t xml:space="preserve">кабель сечением 2,5 мм </t>
  </si>
  <si>
    <r>
      <rPr>
        <u val="single"/>
        <sz val="10"/>
        <rFont val="Times New Roman"/>
        <family val="1"/>
      </rPr>
      <t xml:space="preserve">Мероприятие 2.5.  </t>
    </r>
    <r>
      <rPr>
        <sz val="10"/>
        <rFont val="Times New Roman"/>
        <family val="1"/>
      </rPr>
      <t>Проведение пуско-наладочных работ</t>
    </r>
  </si>
  <si>
    <r>
      <rPr>
        <u val="single"/>
        <sz val="10"/>
        <rFont val="Times New Roman"/>
        <family val="1"/>
      </rPr>
      <t xml:space="preserve">Мероприятие 2.4.
</t>
    </r>
    <r>
      <rPr>
        <sz val="10"/>
        <rFont val="Times New Roman"/>
        <family val="1"/>
      </rPr>
      <t>Проведение монтажных работ</t>
    </r>
    <r>
      <rPr>
        <u val="single"/>
        <sz val="10"/>
        <color indexed="10"/>
        <rFont val="Times New Roman"/>
        <family val="1"/>
      </rPr>
      <t xml:space="preserve">
</t>
    </r>
  </si>
  <si>
    <t>хим. посуда</t>
  </si>
  <si>
    <t>пуско-наладочные работы по опытной эксплуатации установки для культивирования  микроводорослей в полупромышленном масштабе. Получение биопрепарата Serhosil в двух формах</t>
  </si>
  <si>
    <t>Разработка технических условий и полупромышленого регламента на производство биопрепарата Serhosil в двух формах</t>
  </si>
  <si>
    <t>выпуск практическизх рекомендаций</t>
  </si>
  <si>
    <t>зарплата сотрудников ИМБ</t>
  </si>
  <si>
    <t>пластиковые трубы d =32 мм</t>
  </si>
  <si>
    <t>вентеля d =32 мм</t>
  </si>
  <si>
    <t>Наем рабочей силы</t>
  </si>
  <si>
    <t>Закупка</t>
  </si>
  <si>
    <t>Работа по составлению рекомендаций и инструкций</t>
  </si>
  <si>
    <t>Работа сотрудников</t>
  </si>
  <si>
    <t>найм принтинговой компании для выпуска инструкций</t>
  </si>
  <si>
    <t>Работа по подготовке экономического анализа</t>
  </si>
  <si>
    <t>Итого по Задаче 1:</t>
  </si>
  <si>
    <t>Итого по Задаче 2:</t>
  </si>
  <si>
    <t>Итого по Задаче 3:</t>
  </si>
  <si>
    <t>Предварительный итог</t>
  </si>
  <si>
    <t>% ISS ПРООН</t>
  </si>
  <si>
    <t>чел/мес</t>
  </si>
  <si>
    <t xml:space="preserve">сборно-разборная конструкция (каркас для теплицы) из стали размером 18х9х2,530м с покрытием лексан, монтаж </t>
  </si>
  <si>
    <t>смета в приложении 1</t>
  </si>
  <si>
    <t>дорожные расходы (5% от суммы)</t>
  </si>
  <si>
    <t>прочие расходы (3% от суммы)</t>
  </si>
  <si>
    <t xml:space="preserve">        </t>
  </si>
  <si>
    <t xml:space="preserve">ёмкость из пластмассы  объемом 2,5 т </t>
  </si>
  <si>
    <t>алюминиевые витражи  (однослойное стекло)</t>
  </si>
  <si>
    <t xml:space="preserve">электрогидронасосымарки КМ 25/32 консольные, монолитные 3-х фазные, мощностью 4 квт/час, производительностью 25 куб.м/ч при 3000 об/мин </t>
  </si>
  <si>
    <t>малогабаритные во-дяные насосы марки GRANDFAR мощностью 0,55 квт/час, производительностью 47 л/мин при 2850 об/мин</t>
  </si>
  <si>
    <t xml:space="preserve">ёмкость из пластмассы 2х1м, объемом 1,5 т </t>
  </si>
  <si>
    <t>входит в стоимость конракта  по закупке теплицы</t>
  </si>
  <si>
    <t xml:space="preserve">Выполнение строительных работ по планировке, выравниванию и подготовке территории под строительство теплицы </t>
  </si>
  <si>
    <t>накладные расходы по Институту, 15%</t>
  </si>
  <si>
    <t>мес.</t>
  </si>
  <si>
    <t>разработка техно-логической линии по производству биопрепарата Serhosil, подготовка пакета научно-технической документации по биопрепарату Serhosil для Госхимкомиссии</t>
  </si>
  <si>
    <t>регистрация биопрепарата в списке разрешеных препаратов Республики Узбекистан</t>
  </si>
  <si>
    <t>прочие расходы</t>
  </si>
  <si>
    <t xml:space="preserve">регистрация технических условий (ТУ) в Госсхимкомиссии </t>
  </si>
  <si>
    <t>разработка предварительного технико-экономического обоснования (ПТЭО) производства биопрепарата</t>
  </si>
  <si>
    <t>отчисление на зарплату, 25% от ФОТ</t>
  </si>
  <si>
    <t xml:space="preserve">         ИМБ</t>
  </si>
  <si>
    <t xml:space="preserve">          ИМБ</t>
  </si>
  <si>
    <t>прочие текущие расходы, кан.хоз.товары</t>
  </si>
  <si>
    <t xml:space="preserve">проведение токсикологических исследований биопрепарата Serhosil  в ТашМИ, получение заключения Минздрава </t>
  </si>
  <si>
    <t>монтаж электрогид-ронасосов, подводка труб из пластика от гидронасосов из ём-костей к сепаратору, проводка  кабеля и электропроводов от щита к гидронасо-сам, сепаратору, осветительным приборам, подводка труб для воды и питательной среды из ёмкостей в лотки.</t>
  </si>
  <si>
    <t>листы из стали 5мм</t>
  </si>
  <si>
    <t>уголок 63х63</t>
  </si>
  <si>
    <t>электроды</t>
  </si>
  <si>
    <t>строительно-монтажные  работы по возведению установок</t>
  </si>
  <si>
    <t>битум</t>
  </si>
  <si>
    <t>кислород, обрезные круги</t>
  </si>
  <si>
    <t>масляная краска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</si>
</sst>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(&quot;$&quot;* #,##0.000_);_(&quot;$&quot;* \(#,##0.000\);_(&quot;$&quot;* &quot;-&quot;???_);_(@_)"/>
    <numFmt numFmtId="181" formatCode="[$$-409]#,##0.0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&quot;$&quot;#,##0.00"/>
  </numFmts>
  <fonts count="46">
    <font>
      <sz val="10"/>
      <name val="Arial"/>
      <family val="0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0" fontId="2" fillId="0" borderId="0" xfId="43" applyFont="1" applyBorder="1" applyAlignment="1">
      <alignment vertical="center" wrapText="1"/>
    </xf>
    <xf numFmtId="170" fontId="0" fillId="0" borderId="0" xfId="43" applyFont="1" applyAlignment="1">
      <alignment/>
    </xf>
    <xf numFmtId="0" fontId="2" fillId="0" borderId="0" xfId="0" applyFont="1" applyBorder="1" applyAlignment="1">
      <alignment/>
    </xf>
    <xf numFmtId="40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3" fillId="34" borderId="10" xfId="0" applyFont="1" applyFill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1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43" applyNumberFormat="1" applyFont="1" applyFill="1" applyBorder="1" applyAlignment="1">
      <alignment horizontal="center" vertical="center" wrapText="1"/>
    </xf>
    <xf numFmtId="181" fontId="2" fillId="35" borderId="12" xfId="0" applyNumberFormat="1" applyFont="1" applyFill="1" applyBorder="1" applyAlignment="1">
      <alignment horizontal="center" vertical="center" wrapText="1"/>
    </xf>
    <xf numFmtId="181" fontId="2" fillId="0" borderId="11" xfId="4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0" fontId="2" fillId="35" borderId="14" xfId="43" applyFont="1" applyFill="1" applyBorder="1" applyAlignment="1">
      <alignment horizontal="center" vertical="center" wrapText="1"/>
    </xf>
    <xf numFmtId="181" fontId="2" fillId="35" borderId="14" xfId="0" applyNumberFormat="1" applyFont="1" applyFill="1" applyBorder="1" applyAlignment="1">
      <alignment horizontal="center" vertical="center" wrapText="1"/>
    </xf>
    <xf numFmtId="181" fontId="2" fillId="0" borderId="14" xfId="43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top" wrapText="1"/>
    </xf>
    <xf numFmtId="187" fontId="9" fillId="0" borderId="15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181" fontId="2" fillId="35" borderId="14" xfId="43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170" fontId="0" fillId="0" borderId="0" xfId="43" applyFont="1" applyAlignment="1">
      <alignment/>
    </xf>
    <xf numFmtId="0" fontId="0" fillId="0" borderId="0" xfId="0" applyFont="1" applyBorder="1" applyAlignment="1">
      <alignment/>
    </xf>
    <xf numFmtId="187" fontId="2" fillId="0" borderId="13" xfId="0" applyNumberFormat="1" applyFont="1" applyBorder="1" applyAlignment="1">
      <alignment horizontal="center" vertical="center" wrapText="1"/>
    </xf>
    <xf numFmtId="187" fontId="2" fillId="0" borderId="15" xfId="0" applyNumberFormat="1" applyFont="1" applyBorder="1" applyAlignment="1">
      <alignment horizontal="center" vertical="center" wrapText="1"/>
    </xf>
    <xf numFmtId="187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35" borderId="17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81" fontId="2" fillId="35" borderId="13" xfId="0" applyNumberFormat="1" applyFont="1" applyFill="1" applyBorder="1" applyAlignment="1">
      <alignment horizontal="center" vertical="center" wrapText="1"/>
    </xf>
    <xf numFmtId="181" fontId="2" fillId="35" borderId="16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justify" vertical="top" wrapText="1"/>
    </xf>
    <xf numFmtId="0" fontId="7" fillId="36" borderId="13" xfId="0" applyFont="1" applyFill="1" applyBorder="1" applyAlignment="1">
      <alignment horizontal="center" vertical="top" wrapText="1"/>
    </xf>
    <xf numFmtId="187" fontId="7" fillId="36" borderId="13" xfId="0" applyNumberFormat="1" applyFont="1" applyFill="1" applyBorder="1" applyAlignment="1">
      <alignment horizontal="center" vertical="top" wrapText="1"/>
    </xf>
    <xf numFmtId="181" fontId="7" fillId="36" borderId="11" xfId="43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top" wrapText="1"/>
    </xf>
    <xf numFmtId="187" fontId="2" fillId="35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 indent="1"/>
    </xf>
    <xf numFmtId="187" fontId="2" fillId="0" borderId="16" xfId="0" applyNumberFormat="1" applyFont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center" wrapText="1"/>
    </xf>
    <xf numFmtId="187" fontId="9" fillId="35" borderId="18" xfId="0" applyNumberFormat="1" applyFont="1" applyFill="1" applyBorder="1" applyAlignment="1">
      <alignment horizontal="center" vertical="center" wrapText="1"/>
    </xf>
    <xf numFmtId="181" fontId="2" fillId="35" borderId="19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181" fontId="9" fillId="35" borderId="14" xfId="43" applyNumberFormat="1" applyFont="1" applyFill="1" applyBorder="1" applyAlignment="1">
      <alignment horizontal="center" vertical="center" wrapText="1"/>
    </xf>
    <xf numFmtId="187" fontId="2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87" fontId="7" fillId="36" borderId="20" xfId="0" applyNumberFormat="1" applyFont="1" applyFill="1" applyBorder="1" applyAlignment="1">
      <alignment horizontal="center" vertical="center" wrapText="1"/>
    </xf>
    <xf numFmtId="187" fontId="2" fillId="0" borderId="21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171" fontId="2" fillId="35" borderId="13" xfId="43" applyNumberFormat="1" applyFont="1" applyFill="1" applyBorder="1" applyAlignment="1">
      <alignment horizontal="center" vertical="center" wrapText="1"/>
    </xf>
    <xf numFmtId="187" fontId="7" fillId="36" borderId="22" xfId="0" applyNumberFormat="1" applyFont="1" applyFill="1" applyBorder="1" applyAlignment="1">
      <alignment horizontal="center" vertical="top" wrapText="1"/>
    </xf>
    <xf numFmtId="187" fontId="7" fillId="36" borderId="20" xfId="0" applyNumberFormat="1" applyFont="1" applyFill="1" applyBorder="1" applyAlignment="1">
      <alignment horizontal="center" vertical="top" wrapText="1"/>
    </xf>
    <xf numFmtId="0" fontId="2" fillId="36" borderId="23" xfId="0" applyFont="1" applyFill="1" applyBorder="1" applyAlignment="1">
      <alignment horizontal="justify" vertical="top" wrapText="1"/>
    </xf>
    <xf numFmtId="181" fontId="0" fillId="0" borderId="0" xfId="0" applyNumberForma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5" xfId="43" applyNumberFormat="1" applyFont="1" applyFill="1" applyBorder="1" applyAlignment="1">
      <alignment horizontal="center" vertical="center" wrapText="1"/>
    </xf>
    <xf numFmtId="187" fontId="2" fillId="35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1" fontId="7" fillId="35" borderId="12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81" fontId="2" fillId="37" borderId="14" xfId="0" applyNumberFormat="1" applyFont="1" applyFill="1" applyBorder="1" applyAlignment="1">
      <alignment horizontal="center" vertical="center" wrapText="1"/>
    </xf>
    <xf numFmtId="187" fontId="2" fillId="37" borderId="13" xfId="0" applyNumberFormat="1" applyFont="1" applyFill="1" applyBorder="1" applyAlignment="1">
      <alignment horizontal="center" vertical="center" wrapText="1"/>
    </xf>
    <xf numFmtId="181" fontId="2" fillId="37" borderId="16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170" fontId="2" fillId="37" borderId="14" xfId="43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vertical="center" wrapText="1"/>
    </xf>
    <xf numFmtId="0" fontId="10" fillId="36" borderId="25" xfId="0" applyFont="1" applyFill="1" applyBorder="1" applyAlignment="1">
      <alignment wrapText="1"/>
    </xf>
    <xf numFmtId="0" fontId="10" fillId="36" borderId="2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10</xdr:row>
      <xdr:rowOff>476250</xdr:rowOff>
    </xdr:from>
    <xdr:to>
      <xdr:col>3</xdr:col>
      <xdr:colOff>19050</xdr:colOff>
      <xdr:row>10</xdr:row>
      <xdr:rowOff>476250</xdr:rowOff>
    </xdr:to>
    <xdr:sp>
      <xdr:nvSpPr>
        <xdr:cNvPr id="1" name="Прямая соединительная линия 7"/>
        <xdr:cNvSpPr>
          <a:spLocks/>
        </xdr:cNvSpPr>
      </xdr:nvSpPr>
      <xdr:spPr>
        <a:xfrm flipV="1">
          <a:off x="2400300" y="607695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619125</xdr:rowOff>
    </xdr:from>
    <xdr:to>
      <xdr:col>6</xdr:col>
      <xdr:colOff>0</xdr:colOff>
      <xdr:row>61</xdr:row>
      <xdr:rowOff>0</xdr:rowOff>
    </xdr:to>
    <xdr:sp>
      <xdr:nvSpPr>
        <xdr:cNvPr id="2" name="Прямая соединительная линия 18"/>
        <xdr:cNvSpPr>
          <a:spLocks/>
        </xdr:cNvSpPr>
      </xdr:nvSpPr>
      <xdr:spPr>
        <a:xfrm rot="5400000">
          <a:off x="5534025" y="29413200"/>
          <a:ext cx="0" cy="782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638175</xdr:rowOff>
    </xdr:from>
    <xdr:to>
      <xdr:col>7</xdr:col>
      <xdr:colOff>28575</xdr:colOff>
      <xdr:row>16</xdr:row>
      <xdr:rowOff>638175</xdr:rowOff>
    </xdr:to>
    <xdr:sp>
      <xdr:nvSpPr>
        <xdr:cNvPr id="3" name="Прямая соединительная линия 5"/>
        <xdr:cNvSpPr>
          <a:spLocks/>
        </xdr:cNvSpPr>
      </xdr:nvSpPr>
      <xdr:spPr>
        <a:xfrm flipV="1">
          <a:off x="5543550" y="9496425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152400</xdr:rowOff>
    </xdr:from>
    <xdr:to>
      <xdr:col>7</xdr:col>
      <xdr:colOff>19050</xdr:colOff>
      <xdr:row>17</xdr:row>
      <xdr:rowOff>161925</xdr:rowOff>
    </xdr:to>
    <xdr:sp>
      <xdr:nvSpPr>
        <xdr:cNvPr id="4" name="Прямая соединительная линия 11"/>
        <xdr:cNvSpPr>
          <a:spLocks/>
        </xdr:cNvSpPr>
      </xdr:nvSpPr>
      <xdr:spPr>
        <a:xfrm flipV="1">
          <a:off x="5534025" y="9658350"/>
          <a:ext cx="895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638175</xdr:rowOff>
    </xdr:from>
    <xdr:to>
      <xdr:col>6</xdr:col>
      <xdr:colOff>28575</xdr:colOff>
      <xdr:row>16</xdr:row>
      <xdr:rowOff>638175</xdr:rowOff>
    </xdr:to>
    <xdr:sp>
      <xdr:nvSpPr>
        <xdr:cNvPr id="5" name="Прямая соединительная линия 9"/>
        <xdr:cNvSpPr>
          <a:spLocks/>
        </xdr:cNvSpPr>
      </xdr:nvSpPr>
      <xdr:spPr>
        <a:xfrm flipV="1">
          <a:off x="4810125" y="94964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1295400</xdr:rowOff>
    </xdr:from>
    <xdr:to>
      <xdr:col>6</xdr:col>
      <xdr:colOff>19050</xdr:colOff>
      <xdr:row>16</xdr:row>
      <xdr:rowOff>9525</xdr:rowOff>
    </xdr:to>
    <xdr:sp>
      <xdr:nvSpPr>
        <xdr:cNvPr id="6" name="Прямая соединительная линия 12"/>
        <xdr:cNvSpPr>
          <a:spLocks/>
        </xdr:cNvSpPr>
      </xdr:nvSpPr>
      <xdr:spPr>
        <a:xfrm flipV="1">
          <a:off x="4800600" y="8858250"/>
          <a:ext cx="752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638175</xdr:rowOff>
    </xdr:from>
    <xdr:to>
      <xdr:col>9</xdr:col>
      <xdr:colOff>28575</xdr:colOff>
      <xdr:row>16</xdr:row>
      <xdr:rowOff>638175</xdr:rowOff>
    </xdr:to>
    <xdr:sp>
      <xdr:nvSpPr>
        <xdr:cNvPr id="7" name="Прямая соединительная линия 13"/>
        <xdr:cNvSpPr>
          <a:spLocks/>
        </xdr:cNvSpPr>
      </xdr:nvSpPr>
      <xdr:spPr>
        <a:xfrm flipV="1">
          <a:off x="7181850" y="94964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638175</xdr:rowOff>
    </xdr:from>
    <xdr:to>
      <xdr:col>8</xdr:col>
      <xdr:colOff>28575</xdr:colOff>
      <xdr:row>16</xdr:row>
      <xdr:rowOff>638175</xdr:rowOff>
    </xdr:to>
    <xdr:sp>
      <xdr:nvSpPr>
        <xdr:cNvPr id="8" name="Прямая соединительная линия 14"/>
        <xdr:cNvSpPr>
          <a:spLocks/>
        </xdr:cNvSpPr>
      </xdr:nvSpPr>
      <xdr:spPr>
        <a:xfrm flipV="1">
          <a:off x="6419850" y="9496425"/>
          <a:ext cx="781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1295400</xdr:rowOff>
    </xdr:from>
    <xdr:to>
      <xdr:col>8</xdr:col>
      <xdr:colOff>19050</xdr:colOff>
      <xdr:row>16</xdr:row>
      <xdr:rowOff>9525</xdr:rowOff>
    </xdr:to>
    <xdr:sp>
      <xdr:nvSpPr>
        <xdr:cNvPr id="9" name="Прямая соединительная линия 15"/>
        <xdr:cNvSpPr>
          <a:spLocks/>
        </xdr:cNvSpPr>
      </xdr:nvSpPr>
      <xdr:spPr>
        <a:xfrm flipV="1">
          <a:off x="6410325" y="8858250"/>
          <a:ext cx="7810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69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J45" sqref="J45"/>
    </sheetView>
  </sheetViews>
  <sheetFormatPr defaultColWidth="9.140625" defaultRowHeight="12.75"/>
  <cols>
    <col min="1" max="1" width="18.7109375" style="0" customWidth="1"/>
    <col min="2" max="3" width="17.7109375" style="0" customWidth="1"/>
    <col min="4" max="4" width="8.7109375" style="0" customWidth="1"/>
    <col min="6" max="6" width="11.00390625" style="0" customWidth="1"/>
    <col min="7" max="7" width="13.140625" style="10" customWidth="1"/>
    <col min="8" max="8" width="11.421875" style="0" customWidth="1"/>
    <col min="9" max="9" width="13.28125" style="11" customWidth="1"/>
    <col min="10" max="10" width="17.00390625" style="0" customWidth="1"/>
    <col min="12" max="13" width="9.57421875" style="7" bestFit="1" customWidth="1"/>
    <col min="14" max="14" width="9.28125" style="0" bestFit="1" customWidth="1"/>
    <col min="15" max="15" width="12.57421875" style="10" customWidth="1"/>
    <col min="16" max="16" width="13.00390625" style="10" customWidth="1"/>
  </cols>
  <sheetData>
    <row r="1" spans="1:16" s="1" customFormat="1" ht="71.25">
      <c r="A1" s="12" t="s">
        <v>0</v>
      </c>
      <c r="B1" s="20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2" t="s">
        <v>6</v>
      </c>
      <c r="H1" s="14" t="s">
        <v>7</v>
      </c>
      <c r="I1" s="12" t="s">
        <v>8</v>
      </c>
      <c r="J1" s="12" t="s">
        <v>9</v>
      </c>
      <c r="L1" s="6"/>
      <c r="M1" s="6"/>
      <c r="O1" s="8"/>
      <c r="P1" s="8"/>
    </row>
    <row r="2" spans="1:16" s="2" customFormat="1" ht="102">
      <c r="A2" s="17" t="s">
        <v>37</v>
      </c>
      <c r="B2" s="4" t="s">
        <v>83</v>
      </c>
      <c r="C2" s="2" t="s">
        <v>60</v>
      </c>
      <c r="D2" s="18" t="s">
        <v>12</v>
      </c>
      <c r="E2" s="18">
        <v>900</v>
      </c>
      <c r="F2" s="26">
        <v>3.25</v>
      </c>
      <c r="G2" s="24">
        <v>0</v>
      </c>
      <c r="H2" s="26">
        <f>E2*F2</f>
        <v>2925</v>
      </c>
      <c r="I2" s="26">
        <f>G2+H2</f>
        <v>2925</v>
      </c>
      <c r="J2" s="23" t="s">
        <v>19</v>
      </c>
      <c r="L2" s="6"/>
      <c r="M2" s="6"/>
      <c r="O2" s="5"/>
      <c r="P2" s="5"/>
    </row>
    <row r="3" spans="1:16" s="2" customFormat="1" ht="38.25">
      <c r="A3" s="39"/>
      <c r="B3" s="4" t="s">
        <v>27</v>
      </c>
      <c r="C3" s="34" t="s">
        <v>30</v>
      </c>
      <c r="D3" s="18" t="s">
        <v>15</v>
      </c>
      <c r="E3" s="18">
        <v>3.8</v>
      </c>
      <c r="F3" s="26">
        <v>78.56</v>
      </c>
      <c r="G3" s="24">
        <v>0</v>
      </c>
      <c r="H3" s="26">
        <f>E3*F3</f>
        <v>298.528</v>
      </c>
      <c r="I3" s="26">
        <f aca="true" t="shared" si="0" ref="I3:I12">G3+H3</f>
        <v>298.528</v>
      </c>
      <c r="J3" s="35" t="s">
        <v>19</v>
      </c>
      <c r="L3" s="6"/>
      <c r="M3" s="6"/>
      <c r="O3" s="5"/>
      <c r="P3" s="5"/>
    </row>
    <row r="4" spans="1:16" s="2" customFormat="1" ht="12.75">
      <c r="A4" s="39"/>
      <c r="B4" s="4"/>
      <c r="C4" s="34" t="s">
        <v>28</v>
      </c>
      <c r="D4" s="29" t="s">
        <v>15</v>
      </c>
      <c r="E4" s="29">
        <v>3.8</v>
      </c>
      <c r="F4" s="21">
        <v>78.56</v>
      </c>
      <c r="G4" s="24">
        <v>0</v>
      </c>
      <c r="H4" s="26">
        <f>E4*F4</f>
        <v>298.528</v>
      </c>
      <c r="I4" s="26">
        <f t="shared" si="0"/>
        <v>298.528</v>
      </c>
      <c r="J4" s="35" t="s">
        <v>19</v>
      </c>
      <c r="L4" s="6"/>
      <c r="M4" s="6"/>
      <c r="O4" s="5"/>
      <c r="P4" s="5"/>
    </row>
    <row r="5" spans="1:16" s="2" customFormat="1" ht="12.75">
      <c r="A5" s="39"/>
      <c r="B5" s="4"/>
      <c r="C5" s="34" t="s">
        <v>29</v>
      </c>
      <c r="D5" s="29" t="s">
        <v>15</v>
      </c>
      <c r="E5" s="29">
        <v>1.3</v>
      </c>
      <c r="F5" s="21">
        <v>225</v>
      </c>
      <c r="G5" s="24">
        <v>0</v>
      </c>
      <c r="H5" s="26">
        <f>E5*F5</f>
        <v>292.5</v>
      </c>
      <c r="I5" s="26">
        <f t="shared" si="0"/>
        <v>292.5</v>
      </c>
      <c r="J5" s="35" t="s">
        <v>19</v>
      </c>
      <c r="L5" s="6"/>
      <c r="M5" s="6"/>
      <c r="O5" s="5"/>
      <c r="P5" s="5"/>
    </row>
    <row r="6" spans="1:16" s="2" customFormat="1" ht="12.75">
      <c r="A6" s="39"/>
      <c r="B6" s="4"/>
      <c r="C6" s="34" t="s">
        <v>11</v>
      </c>
      <c r="D6" s="35" t="s">
        <v>10</v>
      </c>
      <c r="E6" s="57">
        <v>10</v>
      </c>
      <c r="F6" s="58">
        <v>50</v>
      </c>
      <c r="G6" s="24">
        <v>0</v>
      </c>
      <c r="H6" s="26">
        <f>E6*F6</f>
        <v>500</v>
      </c>
      <c r="I6" s="26">
        <f t="shared" si="0"/>
        <v>500</v>
      </c>
      <c r="J6" s="35" t="s">
        <v>19</v>
      </c>
      <c r="L6" s="6"/>
      <c r="M6" s="6"/>
      <c r="O6" s="5"/>
      <c r="P6" s="5"/>
    </row>
    <row r="7" spans="1:16" s="2" customFormat="1" ht="89.25">
      <c r="A7" s="69" t="s">
        <v>42</v>
      </c>
      <c r="B7" s="4"/>
      <c r="C7" s="34" t="s">
        <v>72</v>
      </c>
      <c r="D7" s="18" t="s">
        <v>12</v>
      </c>
      <c r="E7" s="59">
        <v>172.66</v>
      </c>
      <c r="F7" s="43"/>
      <c r="G7" s="43">
        <v>14150.26</v>
      </c>
      <c r="H7" s="43">
        <v>0</v>
      </c>
      <c r="I7" s="26">
        <f t="shared" si="0"/>
        <v>14150.26</v>
      </c>
      <c r="J7" s="28" t="s">
        <v>73</v>
      </c>
      <c r="L7" s="6"/>
      <c r="M7" s="6"/>
      <c r="O7" s="5"/>
      <c r="P7" s="5"/>
    </row>
    <row r="8" spans="2:16" s="2" customFormat="1" ht="51">
      <c r="B8" s="4"/>
      <c r="C8" s="34" t="s">
        <v>78</v>
      </c>
      <c r="D8" s="29" t="s">
        <v>12</v>
      </c>
      <c r="E8" s="29">
        <v>104.64</v>
      </c>
      <c r="F8" s="44"/>
      <c r="G8" s="21">
        <v>11439.975</v>
      </c>
      <c r="H8" s="60">
        <v>0</v>
      </c>
      <c r="I8" s="26">
        <f t="shared" si="0"/>
        <v>11439.975</v>
      </c>
      <c r="J8" s="28" t="s">
        <v>73</v>
      </c>
      <c r="L8" s="6"/>
      <c r="M8" s="6"/>
      <c r="O8" s="5"/>
      <c r="P8" s="5"/>
    </row>
    <row r="9" spans="2:16" s="2" customFormat="1" ht="25.5">
      <c r="B9" s="4" t="s">
        <v>74</v>
      </c>
      <c r="C9" s="34"/>
      <c r="D9" s="18"/>
      <c r="E9" s="18"/>
      <c r="F9" s="44"/>
      <c r="G9" s="43">
        <v>1279.462</v>
      </c>
      <c r="H9" s="45"/>
      <c r="I9" s="26">
        <f t="shared" si="0"/>
        <v>1279.462</v>
      </c>
      <c r="J9" s="28" t="s">
        <v>73</v>
      </c>
      <c r="L9" s="6"/>
      <c r="M9" s="6"/>
      <c r="O9" s="5"/>
      <c r="P9" s="5"/>
    </row>
    <row r="10" spans="2:16" s="2" customFormat="1" ht="25.5">
      <c r="B10" s="4" t="s">
        <v>75</v>
      </c>
      <c r="C10" s="34"/>
      <c r="D10" s="18"/>
      <c r="E10" s="18"/>
      <c r="F10" s="44"/>
      <c r="G10" s="43">
        <v>767.677</v>
      </c>
      <c r="H10" s="45"/>
      <c r="I10" s="26">
        <f t="shared" si="0"/>
        <v>767.677</v>
      </c>
      <c r="J10" s="28" t="s">
        <v>73</v>
      </c>
      <c r="L10" s="6"/>
      <c r="M10" s="6"/>
      <c r="O10" s="5"/>
      <c r="P10" s="5"/>
    </row>
    <row r="11" spans="1:16" s="2" customFormat="1" ht="38.25">
      <c r="A11" s="2" t="s">
        <v>43</v>
      </c>
      <c r="B11" s="4"/>
      <c r="C11" s="34"/>
      <c r="D11" s="29"/>
      <c r="E11" s="30"/>
      <c r="F11" s="36"/>
      <c r="G11" s="21"/>
      <c r="H11" s="60"/>
      <c r="I11" s="26">
        <f t="shared" si="0"/>
        <v>0</v>
      </c>
      <c r="J11" s="28" t="s">
        <v>82</v>
      </c>
      <c r="L11" s="6"/>
      <c r="M11" s="6"/>
      <c r="O11" s="5"/>
      <c r="P11" s="5"/>
    </row>
    <row r="12" spans="2:16" s="2" customFormat="1" ht="13.5" thickBot="1">
      <c r="B12" s="46"/>
      <c r="C12" s="47"/>
      <c r="D12" s="61"/>
      <c r="E12" s="62"/>
      <c r="F12" s="63"/>
      <c r="G12" s="73"/>
      <c r="H12" s="64"/>
      <c r="I12" s="26">
        <f t="shared" si="0"/>
        <v>0</v>
      </c>
      <c r="J12" s="74"/>
      <c r="K12" s="2" t="s">
        <v>76</v>
      </c>
      <c r="L12" s="6"/>
      <c r="M12" s="6"/>
      <c r="O12" s="5"/>
      <c r="P12" s="5"/>
    </row>
    <row r="13" spans="1:16" s="2" customFormat="1" ht="13.5" thickBot="1">
      <c r="A13" s="91" t="s">
        <v>66</v>
      </c>
      <c r="B13" s="92"/>
      <c r="C13" s="92"/>
      <c r="D13" s="92"/>
      <c r="E13" s="92"/>
      <c r="F13" s="92"/>
      <c r="G13" s="76">
        <v>27637.38</v>
      </c>
      <c r="H13" s="77">
        <f>SUM(H2:H12)</f>
        <v>4314.5560000000005</v>
      </c>
      <c r="I13" s="77">
        <v>31951.94</v>
      </c>
      <c r="J13" s="78"/>
      <c r="L13" s="6"/>
      <c r="M13" s="6"/>
      <c r="O13" s="5"/>
      <c r="P13" s="5"/>
    </row>
    <row r="14" spans="1:16" s="2" customFormat="1" ht="51">
      <c r="A14" s="48" t="s">
        <v>44</v>
      </c>
      <c r="B14" s="48" t="s">
        <v>61</v>
      </c>
      <c r="C14" s="48" t="s">
        <v>45</v>
      </c>
      <c r="D14" s="49" t="s">
        <v>13</v>
      </c>
      <c r="E14" s="49">
        <v>4</v>
      </c>
      <c r="F14" s="44">
        <v>650</v>
      </c>
      <c r="G14" s="50">
        <v>0</v>
      </c>
      <c r="H14" s="51">
        <f>E14*F14</f>
        <v>2600</v>
      </c>
      <c r="I14" s="51">
        <f aca="true" t="shared" si="1" ref="I14:I54">G14+H14</f>
        <v>2600</v>
      </c>
      <c r="J14" s="75" t="s">
        <v>19</v>
      </c>
      <c r="O14" s="9"/>
      <c r="P14" s="9"/>
    </row>
    <row r="15" spans="1:16" s="2" customFormat="1" ht="38.25">
      <c r="A15" s="4"/>
      <c r="B15" s="4"/>
      <c r="C15" s="4" t="s">
        <v>20</v>
      </c>
      <c r="D15" s="18" t="s">
        <v>13</v>
      </c>
      <c r="E15" s="18">
        <v>4</v>
      </c>
      <c r="F15" s="31">
        <v>100</v>
      </c>
      <c r="G15" s="24">
        <v>0</v>
      </c>
      <c r="H15" s="51">
        <f>E15*F15</f>
        <v>400</v>
      </c>
      <c r="I15" s="51">
        <f t="shared" si="1"/>
        <v>400</v>
      </c>
      <c r="J15" s="25" t="s">
        <v>19</v>
      </c>
      <c r="O15" s="9"/>
      <c r="P15" s="9"/>
    </row>
    <row r="16" spans="1:16" s="2" customFormat="1" ht="102">
      <c r="A16" s="17"/>
      <c r="B16" s="4"/>
      <c r="C16" s="89" t="s">
        <v>80</v>
      </c>
      <c r="D16" s="18" t="s">
        <v>13</v>
      </c>
      <c r="E16" s="18">
        <v>2</v>
      </c>
      <c r="F16" s="90">
        <v>210</v>
      </c>
      <c r="G16" s="87">
        <v>0</v>
      </c>
      <c r="H16" s="87">
        <v>420</v>
      </c>
      <c r="I16" s="88">
        <f t="shared" si="1"/>
        <v>420</v>
      </c>
      <c r="J16" s="25" t="s">
        <v>19</v>
      </c>
      <c r="O16" s="9"/>
      <c r="P16" s="9"/>
    </row>
    <row r="17" spans="1:16" s="2" customFormat="1" ht="51">
      <c r="A17" s="17" t="s">
        <v>46</v>
      </c>
      <c r="B17" s="4"/>
      <c r="C17" s="4" t="s">
        <v>97</v>
      </c>
      <c r="D17" s="18" t="s">
        <v>15</v>
      </c>
      <c r="E17" s="18">
        <v>6.358</v>
      </c>
      <c r="F17" s="26">
        <v>1600</v>
      </c>
      <c r="G17" s="43">
        <v>10127.8</v>
      </c>
      <c r="H17" s="43"/>
      <c r="I17" s="43">
        <v>10127.8</v>
      </c>
      <c r="J17" s="25"/>
      <c r="O17" s="9"/>
      <c r="P17" s="9"/>
    </row>
    <row r="18" spans="1:16" s="2" customFormat="1" ht="12.75">
      <c r="A18" s="39"/>
      <c r="B18" s="4"/>
      <c r="C18" s="4" t="s">
        <v>98</v>
      </c>
      <c r="D18" s="85" t="s">
        <v>25</v>
      </c>
      <c r="E18" s="85">
        <v>550</v>
      </c>
      <c r="F18" s="86">
        <v>1.6</v>
      </c>
      <c r="G18" s="87">
        <v>880</v>
      </c>
      <c r="H18" s="87"/>
      <c r="I18" s="88">
        <v>880</v>
      </c>
      <c r="J18" s="25"/>
      <c r="O18" s="9"/>
      <c r="P18" s="9"/>
    </row>
    <row r="19" spans="1:16" s="2" customFormat="1" ht="12.75">
      <c r="A19" s="39"/>
      <c r="B19" s="4"/>
      <c r="C19" s="4" t="s">
        <v>99</v>
      </c>
      <c r="D19" s="18" t="s">
        <v>25</v>
      </c>
      <c r="E19" s="18">
        <v>354</v>
      </c>
      <c r="F19" s="86">
        <v>3.5</v>
      </c>
      <c r="G19" s="43">
        <v>1239</v>
      </c>
      <c r="H19" s="43"/>
      <c r="I19" s="43">
        <v>1239</v>
      </c>
      <c r="J19" s="25"/>
      <c r="O19" s="9"/>
      <c r="P19" s="9"/>
    </row>
    <row r="20" spans="1:16" s="2" customFormat="1" ht="12.75">
      <c r="A20" s="39"/>
      <c r="B20" s="5"/>
      <c r="C20" s="4" t="s">
        <v>101</v>
      </c>
      <c r="D20" s="18"/>
      <c r="E20" s="18"/>
      <c r="F20" s="32"/>
      <c r="G20" s="87">
        <v>200</v>
      </c>
      <c r="H20" s="43"/>
      <c r="I20" s="43">
        <v>200</v>
      </c>
      <c r="J20" s="25"/>
      <c r="O20" s="9"/>
      <c r="P20" s="9"/>
    </row>
    <row r="21" spans="1:16" s="2" customFormat="1" ht="25.5">
      <c r="A21" s="39"/>
      <c r="B21" s="5"/>
      <c r="C21" s="4" t="s">
        <v>102</v>
      </c>
      <c r="D21" s="18"/>
      <c r="E21" s="18"/>
      <c r="F21" s="32"/>
      <c r="G21" s="87">
        <v>50</v>
      </c>
      <c r="H21" s="43"/>
      <c r="I21" s="43">
        <v>50</v>
      </c>
      <c r="J21" s="25"/>
      <c r="O21" s="9"/>
      <c r="P21" s="9"/>
    </row>
    <row r="22" spans="1:16" s="2" customFormat="1" ht="12.75">
      <c r="A22" s="39"/>
      <c r="B22" s="5"/>
      <c r="C22" s="4" t="s">
        <v>103</v>
      </c>
      <c r="D22" s="18" t="s">
        <v>25</v>
      </c>
      <c r="E22" s="18">
        <v>15</v>
      </c>
      <c r="F22" s="32">
        <v>11.534</v>
      </c>
      <c r="G22" s="87">
        <v>173.01</v>
      </c>
      <c r="H22" s="43"/>
      <c r="I22" s="43">
        <v>173.01</v>
      </c>
      <c r="J22" s="25"/>
      <c r="O22" s="9"/>
      <c r="P22" s="9"/>
    </row>
    <row r="23" spans="1:16" s="2" customFormat="1" ht="51">
      <c r="A23" s="39"/>
      <c r="C23" s="65" t="s">
        <v>100</v>
      </c>
      <c r="D23" s="18" t="s">
        <v>10</v>
      </c>
      <c r="E23" s="18">
        <v>25</v>
      </c>
      <c r="F23" s="32">
        <v>230</v>
      </c>
      <c r="G23" s="43">
        <v>5750</v>
      </c>
      <c r="H23" s="43"/>
      <c r="I23" s="43">
        <v>5750</v>
      </c>
      <c r="J23" s="25"/>
      <c r="O23" s="9"/>
      <c r="P23" s="9"/>
    </row>
    <row r="24" spans="2:16" s="2" customFormat="1" ht="38.25">
      <c r="B24" s="4"/>
      <c r="C24" s="65" t="s">
        <v>81</v>
      </c>
      <c r="D24" s="23" t="s">
        <v>13</v>
      </c>
      <c r="E24" s="23">
        <v>2</v>
      </c>
      <c r="F24" s="32">
        <v>808.5</v>
      </c>
      <c r="H24" s="43">
        <f>E24*F24</f>
        <v>1617</v>
      </c>
      <c r="I24" s="43">
        <v>1617</v>
      </c>
      <c r="J24" s="25" t="s">
        <v>19</v>
      </c>
      <c r="O24" s="9"/>
      <c r="P24" s="9"/>
    </row>
    <row r="25" spans="2:16" s="2" customFormat="1" ht="38.25">
      <c r="B25" s="4"/>
      <c r="C25" s="65" t="s">
        <v>77</v>
      </c>
      <c r="D25" s="23" t="s">
        <v>13</v>
      </c>
      <c r="E25" s="23">
        <v>2</v>
      </c>
      <c r="F25" s="32">
        <v>1417.5</v>
      </c>
      <c r="H25" s="43">
        <f>E25*F25</f>
        <v>2835</v>
      </c>
      <c r="I25" s="43">
        <v>2835</v>
      </c>
      <c r="J25" s="25" t="s">
        <v>19</v>
      </c>
      <c r="O25" s="9"/>
      <c r="P25" s="9"/>
    </row>
    <row r="26" spans="1:16" s="2" customFormat="1" ht="114.75">
      <c r="A26" s="37" t="s">
        <v>16</v>
      </c>
      <c r="B26" s="4"/>
      <c r="C26" s="65" t="s">
        <v>79</v>
      </c>
      <c r="D26" s="23" t="s">
        <v>13</v>
      </c>
      <c r="E26" s="23">
        <v>2</v>
      </c>
      <c r="F26" s="32">
        <v>1500</v>
      </c>
      <c r="G26" s="43"/>
      <c r="H26" s="26">
        <v>3000</v>
      </c>
      <c r="I26" s="51">
        <f t="shared" si="1"/>
        <v>3000</v>
      </c>
      <c r="J26" s="18" t="s">
        <v>19</v>
      </c>
      <c r="O26" s="9"/>
      <c r="P26" s="9"/>
    </row>
    <row r="27" spans="1:16" s="2" customFormat="1" ht="12.75">
      <c r="A27" s="37"/>
      <c r="B27" s="4"/>
      <c r="C27" s="65" t="s">
        <v>21</v>
      </c>
      <c r="D27" s="23" t="s">
        <v>13</v>
      </c>
      <c r="E27" s="23">
        <v>1</v>
      </c>
      <c r="F27" s="32">
        <v>2000</v>
      </c>
      <c r="G27" s="43"/>
      <c r="H27" s="68">
        <f>E27*F27</f>
        <v>2000</v>
      </c>
      <c r="I27" s="51">
        <f t="shared" si="1"/>
        <v>2000</v>
      </c>
      <c r="J27" s="25" t="s">
        <v>19</v>
      </c>
      <c r="O27" s="9"/>
      <c r="P27" s="9"/>
    </row>
    <row r="28" spans="1:16" s="2" customFormat="1" ht="51">
      <c r="A28" s="17" t="s">
        <v>38</v>
      </c>
      <c r="B28" s="4"/>
      <c r="C28" s="4" t="s">
        <v>24</v>
      </c>
      <c r="D28" s="18" t="s">
        <v>25</v>
      </c>
      <c r="E28" s="22">
        <v>500</v>
      </c>
      <c r="F28" s="27">
        <v>5</v>
      </c>
      <c r="G28" s="24">
        <v>0</v>
      </c>
      <c r="H28" s="26">
        <f aca="true" t="shared" si="2" ref="H28:H48">E28*F28</f>
        <v>2500</v>
      </c>
      <c r="I28" s="51">
        <f t="shared" si="1"/>
        <v>2500</v>
      </c>
      <c r="J28" s="23" t="s">
        <v>19</v>
      </c>
      <c r="O28" s="9"/>
      <c r="P28" s="9"/>
    </row>
    <row r="29" spans="1:16" s="2" customFormat="1" ht="12.75">
      <c r="A29" s="17"/>
      <c r="B29" s="4"/>
      <c r="C29" s="65" t="s">
        <v>53</v>
      </c>
      <c r="D29" s="23" t="s">
        <v>13</v>
      </c>
      <c r="E29" s="66"/>
      <c r="F29" s="67"/>
      <c r="G29" s="24">
        <v>0</v>
      </c>
      <c r="H29" s="26">
        <v>1000</v>
      </c>
      <c r="I29" s="51">
        <f t="shared" si="1"/>
        <v>1000</v>
      </c>
      <c r="J29" s="23" t="s">
        <v>19</v>
      </c>
      <c r="O29" s="9"/>
      <c r="P29" s="9"/>
    </row>
    <row r="30" spans="1:16" s="2" customFormat="1" ht="25.5">
      <c r="A30" s="17"/>
      <c r="B30" s="4"/>
      <c r="C30" s="4" t="s">
        <v>26</v>
      </c>
      <c r="D30" s="18" t="s">
        <v>13</v>
      </c>
      <c r="E30" s="22">
        <v>4</v>
      </c>
      <c r="F30" s="33">
        <v>15</v>
      </c>
      <c r="G30" s="24">
        <v>0</v>
      </c>
      <c r="H30" s="26">
        <f t="shared" si="2"/>
        <v>60</v>
      </c>
      <c r="I30" s="51">
        <f t="shared" si="1"/>
        <v>60</v>
      </c>
      <c r="J30" s="23" t="s">
        <v>19</v>
      </c>
      <c r="O30" s="9"/>
      <c r="P30" s="9"/>
    </row>
    <row r="31" spans="1:16" s="2" customFormat="1" ht="25.5">
      <c r="A31" s="17"/>
      <c r="B31" s="4"/>
      <c r="C31" s="4" t="s">
        <v>18</v>
      </c>
      <c r="D31" s="18" t="s">
        <v>13</v>
      </c>
      <c r="E31" s="22">
        <v>16</v>
      </c>
      <c r="F31" s="33">
        <v>50</v>
      </c>
      <c r="G31" s="24">
        <v>0</v>
      </c>
      <c r="H31" s="26">
        <f t="shared" si="2"/>
        <v>800</v>
      </c>
      <c r="I31" s="51">
        <f t="shared" si="1"/>
        <v>800</v>
      </c>
      <c r="J31" s="23" t="s">
        <v>19</v>
      </c>
      <c r="O31" s="9"/>
      <c r="P31" s="9"/>
    </row>
    <row r="32" spans="1:16" s="2" customFormat="1" ht="25.5">
      <c r="A32" s="17"/>
      <c r="B32" s="4"/>
      <c r="C32" s="4" t="s">
        <v>22</v>
      </c>
      <c r="D32" s="18" t="s">
        <v>13</v>
      </c>
      <c r="E32" s="22">
        <v>1</v>
      </c>
      <c r="F32" s="33">
        <v>35</v>
      </c>
      <c r="G32" s="24">
        <v>0</v>
      </c>
      <c r="H32" s="26">
        <f t="shared" si="2"/>
        <v>35</v>
      </c>
      <c r="I32" s="51">
        <f t="shared" si="1"/>
        <v>35</v>
      </c>
      <c r="J32" s="23" t="s">
        <v>19</v>
      </c>
      <c r="O32" s="9"/>
      <c r="P32" s="9"/>
    </row>
    <row r="33" spans="1:16" s="2" customFormat="1" ht="12.75">
      <c r="A33" s="17"/>
      <c r="B33" s="4"/>
      <c r="C33" s="4" t="s">
        <v>23</v>
      </c>
      <c r="D33" s="18" t="s">
        <v>13</v>
      </c>
      <c r="E33" s="22">
        <v>1</v>
      </c>
      <c r="F33" s="38">
        <v>130</v>
      </c>
      <c r="G33" s="24">
        <v>0</v>
      </c>
      <c r="H33" s="26">
        <f t="shared" si="2"/>
        <v>130</v>
      </c>
      <c r="I33" s="51">
        <f t="shared" si="1"/>
        <v>130</v>
      </c>
      <c r="J33" s="23" t="s">
        <v>19</v>
      </c>
      <c r="O33" s="9"/>
      <c r="P33" s="9"/>
    </row>
    <row r="34" spans="1:16" s="2" customFormat="1" ht="25.5">
      <c r="A34" s="17"/>
      <c r="B34" s="4"/>
      <c r="C34" s="4" t="s">
        <v>49</v>
      </c>
      <c r="D34" s="18" t="s">
        <v>14</v>
      </c>
      <c r="E34" s="22">
        <v>60</v>
      </c>
      <c r="F34" s="38">
        <v>3.4</v>
      </c>
      <c r="G34" s="24">
        <v>0</v>
      </c>
      <c r="H34" s="26">
        <f t="shared" si="2"/>
        <v>204</v>
      </c>
      <c r="I34" s="51">
        <f t="shared" si="1"/>
        <v>204</v>
      </c>
      <c r="J34" s="23" t="s">
        <v>19</v>
      </c>
      <c r="O34" s="9"/>
      <c r="P34" s="9"/>
    </row>
    <row r="35" spans="1:16" s="2" customFormat="1" ht="25.5">
      <c r="A35" s="17"/>
      <c r="B35" s="4"/>
      <c r="C35" s="4" t="s">
        <v>50</v>
      </c>
      <c r="D35" s="18" t="s">
        <v>14</v>
      </c>
      <c r="E35" s="22">
        <v>50</v>
      </c>
      <c r="F35" s="38">
        <v>1.3</v>
      </c>
      <c r="G35" s="24">
        <v>0</v>
      </c>
      <c r="H35" s="26">
        <f t="shared" si="2"/>
        <v>65</v>
      </c>
      <c r="I35" s="51">
        <f t="shared" si="1"/>
        <v>65</v>
      </c>
      <c r="J35" s="23" t="s">
        <v>19</v>
      </c>
      <c r="O35" s="9"/>
      <c r="P35" s="9"/>
    </row>
    <row r="36" spans="1:16" s="2" customFormat="1" ht="25.5">
      <c r="A36" s="17"/>
      <c r="B36" s="4"/>
      <c r="C36" s="4" t="s">
        <v>58</v>
      </c>
      <c r="D36" s="18" t="s">
        <v>14</v>
      </c>
      <c r="E36" s="22">
        <v>100</v>
      </c>
      <c r="F36" s="38">
        <v>2.35</v>
      </c>
      <c r="G36" s="24">
        <v>0</v>
      </c>
      <c r="H36" s="26">
        <f t="shared" si="2"/>
        <v>235</v>
      </c>
      <c r="I36" s="51">
        <f t="shared" si="1"/>
        <v>235</v>
      </c>
      <c r="J36" s="23" t="s">
        <v>19</v>
      </c>
      <c r="O36" s="9"/>
      <c r="P36" s="9"/>
    </row>
    <row r="37" spans="1:16" s="2" customFormat="1" ht="25.5">
      <c r="A37" s="17"/>
      <c r="B37" s="4"/>
      <c r="C37" s="4" t="s">
        <v>47</v>
      </c>
      <c r="D37" s="18" t="s">
        <v>14</v>
      </c>
      <c r="E37" s="22">
        <v>12</v>
      </c>
      <c r="F37" s="38">
        <v>9.6</v>
      </c>
      <c r="G37" s="24">
        <v>0</v>
      </c>
      <c r="H37" s="26">
        <f t="shared" si="2"/>
        <v>115.19999999999999</v>
      </c>
      <c r="I37" s="51">
        <f t="shared" si="1"/>
        <v>115.19999999999999</v>
      </c>
      <c r="J37" s="23" t="s">
        <v>19</v>
      </c>
      <c r="O37" s="9"/>
      <c r="P37" s="9"/>
    </row>
    <row r="38" spans="1:16" s="2" customFormat="1" ht="12.75">
      <c r="A38" s="17"/>
      <c r="B38" s="4"/>
      <c r="C38" s="4" t="s">
        <v>59</v>
      </c>
      <c r="D38" s="18" t="s">
        <v>13</v>
      </c>
      <c r="E38" s="22">
        <v>24</v>
      </c>
      <c r="F38" s="38">
        <v>5.55</v>
      </c>
      <c r="G38" s="24">
        <v>0</v>
      </c>
      <c r="H38" s="26">
        <f t="shared" si="2"/>
        <v>133.2</v>
      </c>
      <c r="I38" s="51">
        <f t="shared" si="1"/>
        <v>133.2</v>
      </c>
      <c r="J38" s="23" t="s">
        <v>19</v>
      </c>
      <c r="O38" s="9"/>
      <c r="P38" s="9"/>
    </row>
    <row r="39" spans="1:16" s="2" customFormat="1" ht="12.75">
      <c r="A39" s="17"/>
      <c r="B39" s="4"/>
      <c r="C39" s="4" t="s">
        <v>48</v>
      </c>
      <c r="D39" s="18" t="s">
        <v>13</v>
      </c>
      <c r="E39" s="22">
        <v>4</v>
      </c>
      <c r="F39" s="38">
        <v>11.75</v>
      </c>
      <c r="G39" s="24">
        <v>0</v>
      </c>
      <c r="H39" s="26">
        <f t="shared" si="2"/>
        <v>47</v>
      </c>
      <c r="I39" s="51">
        <f t="shared" si="1"/>
        <v>47</v>
      </c>
      <c r="J39" s="23" t="s">
        <v>19</v>
      </c>
      <c r="O39" s="9"/>
      <c r="P39" s="9"/>
    </row>
    <row r="40" spans="1:16" s="2" customFormat="1" ht="204">
      <c r="A40" s="37" t="s">
        <v>52</v>
      </c>
      <c r="B40" s="19" t="s">
        <v>96</v>
      </c>
      <c r="C40" s="28" t="s">
        <v>11</v>
      </c>
      <c r="D40" s="18" t="s">
        <v>10</v>
      </c>
      <c r="E40" s="23">
        <f>2*10</f>
        <v>20</v>
      </c>
      <c r="F40" s="38">
        <v>15</v>
      </c>
      <c r="G40" s="24">
        <v>0</v>
      </c>
      <c r="H40" s="26">
        <f t="shared" si="2"/>
        <v>300</v>
      </c>
      <c r="I40" s="51">
        <f t="shared" si="1"/>
        <v>300</v>
      </c>
      <c r="J40" s="28" t="s">
        <v>31</v>
      </c>
      <c r="O40" s="9"/>
      <c r="P40" s="9"/>
    </row>
    <row r="41" spans="1:16" s="2" customFormat="1" ht="51">
      <c r="A41" s="37"/>
      <c r="B41" s="4" t="s">
        <v>32</v>
      </c>
      <c r="C41" s="28" t="s">
        <v>11</v>
      </c>
      <c r="D41" s="29" t="s">
        <v>10</v>
      </c>
      <c r="E41" s="23">
        <f>1*5</f>
        <v>5</v>
      </c>
      <c r="F41" s="38">
        <v>20</v>
      </c>
      <c r="G41" s="24">
        <v>0</v>
      </c>
      <c r="H41" s="26">
        <f t="shared" si="2"/>
        <v>100</v>
      </c>
      <c r="I41" s="51">
        <f t="shared" si="1"/>
        <v>100</v>
      </c>
      <c r="J41" s="28" t="s">
        <v>31</v>
      </c>
      <c r="O41" s="9"/>
      <c r="P41" s="9"/>
    </row>
    <row r="42" spans="1:16" s="2" customFormat="1" ht="127.5">
      <c r="A42" s="37"/>
      <c r="B42" s="19" t="s">
        <v>35</v>
      </c>
      <c r="C42" s="28" t="s">
        <v>11</v>
      </c>
      <c r="D42" s="29" t="s">
        <v>10</v>
      </c>
      <c r="E42" s="23">
        <f>2*30</f>
        <v>60</v>
      </c>
      <c r="F42" s="38">
        <v>6.5</v>
      </c>
      <c r="G42" s="24">
        <v>0</v>
      </c>
      <c r="H42" s="26">
        <f t="shared" si="2"/>
        <v>390</v>
      </c>
      <c r="I42" s="51">
        <f t="shared" si="1"/>
        <v>390</v>
      </c>
      <c r="J42" s="28" t="s">
        <v>31</v>
      </c>
      <c r="O42" s="9"/>
      <c r="P42" s="9"/>
    </row>
    <row r="43" spans="1:16" s="2" customFormat="1" ht="153">
      <c r="A43" s="17" t="s">
        <v>51</v>
      </c>
      <c r="B43" s="4" t="s">
        <v>54</v>
      </c>
      <c r="C43" s="4" t="s">
        <v>11</v>
      </c>
      <c r="D43" s="29" t="s">
        <v>10</v>
      </c>
      <c r="E43" s="23">
        <f>2*30</f>
        <v>60</v>
      </c>
      <c r="F43" s="38">
        <v>7</v>
      </c>
      <c r="G43" s="24">
        <v>0</v>
      </c>
      <c r="H43" s="26">
        <f t="shared" si="2"/>
        <v>420</v>
      </c>
      <c r="I43" s="51">
        <f t="shared" si="1"/>
        <v>420</v>
      </c>
      <c r="J43" s="28" t="s">
        <v>31</v>
      </c>
      <c r="O43" s="9"/>
      <c r="P43" s="9"/>
    </row>
    <row r="44" spans="1:16" s="2" customFormat="1" ht="115.5" thickBot="1">
      <c r="A44" s="17"/>
      <c r="B44" s="4" t="s">
        <v>55</v>
      </c>
      <c r="C44" s="4" t="s">
        <v>11</v>
      </c>
      <c r="D44" s="29" t="s">
        <v>10</v>
      </c>
      <c r="E44" s="23">
        <v>60</v>
      </c>
      <c r="F44" s="38">
        <v>8.5</v>
      </c>
      <c r="G44" s="24">
        <v>0</v>
      </c>
      <c r="H44" s="26">
        <f t="shared" si="2"/>
        <v>510</v>
      </c>
      <c r="I44" s="51">
        <f t="shared" si="1"/>
        <v>510</v>
      </c>
      <c r="J44" s="23" t="s">
        <v>19</v>
      </c>
      <c r="O44" s="9"/>
      <c r="P44" s="9"/>
    </row>
    <row r="45" spans="1:16" s="2" customFormat="1" ht="13.5" thickBot="1">
      <c r="A45" s="91" t="s">
        <v>67</v>
      </c>
      <c r="B45" s="92"/>
      <c r="C45" s="92"/>
      <c r="D45" s="92"/>
      <c r="E45" s="92"/>
      <c r="F45" s="93"/>
      <c r="G45" s="72">
        <v>18419.81</v>
      </c>
      <c r="H45" s="72">
        <v>19916.4</v>
      </c>
      <c r="I45" s="72">
        <v>38336.21</v>
      </c>
      <c r="J45" s="23"/>
      <c r="O45" s="9"/>
      <c r="P45" s="9"/>
    </row>
    <row r="46" spans="1:16" s="2" customFormat="1" ht="63.75">
      <c r="A46" s="17" t="s">
        <v>39</v>
      </c>
      <c r="B46" s="4" t="s">
        <v>62</v>
      </c>
      <c r="C46" s="4" t="s">
        <v>63</v>
      </c>
      <c r="D46" s="29" t="s">
        <v>10</v>
      </c>
      <c r="E46" s="23">
        <f>2*60</f>
        <v>120</v>
      </c>
      <c r="F46" s="38">
        <v>10</v>
      </c>
      <c r="G46" s="24">
        <v>0</v>
      </c>
      <c r="H46" s="26">
        <f t="shared" si="2"/>
        <v>1200</v>
      </c>
      <c r="I46" s="26">
        <f t="shared" si="1"/>
        <v>1200</v>
      </c>
      <c r="J46" s="18" t="s">
        <v>19</v>
      </c>
      <c r="O46" s="9"/>
      <c r="P46" s="9"/>
    </row>
    <row r="47" spans="1:16" s="2" customFormat="1" ht="51">
      <c r="A47" s="17"/>
      <c r="B47" s="4" t="s">
        <v>56</v>
      </c>
      <c r="C47" s="4" t="s">
        <v>64</v>
      </c>
      <c r="D47" s="29" t="s">
        <v>13</v>
      </c>
      <c r="E47" s="23">
        <v>500</v>
      </c>
      <c r="F47" s="38">
        <v>4.036</v>
      </c>
      <c r="G47" s="24">
        <v>2019.75</v>
      </c>
      <c r="H47" s="26">
        <v>0</v>
      </c>
      <c r="I47" s="26">
        <f t="shared" si="1"/>
        <v>2019.75</v>
      </c>
      <c r="J47" s="18"/>
      <c r="O47" s="9"/>
      <c r="P47" s="9"/>
    </row>
    <row r="48" spans="1:16" s="2" customFormat="1" ht="76.5">
      <c r="A48" s="17" t="s">
        <v>40</v>
      </c>
      <c r="B48" s="4" t="s">
        <v>36</v>
      </c>
      <c r="C48" s="4" t="s">
        <v>11</v>
      </c>
      <c r="D48" s="29" t="s">
        <v>10</v>
      </c>
      <c r="E48" s="23">
        <f>2*30</f>
        <v>60</v>
      </c>
      <c r="F48" s="38">
        <v>10</v>
      </c>
      <c r="G48" s="24">
        <v>0</v>
      </c>
      <c r="H48" s="26">
        <f t="shared" si="2"/>
        <v>600</v>
      </c>
      <c r="I48" s="26">
        <f t="shared" si="1"/>
        <v>600</v>
      </c>
      <c r="J48" s="18" t="s">
        <v>19</v>
      </c>
      <c r="O48" s="9"/>
      <c r="P48" s="9"/>
    </row>
    <row r="49" spans="1:16" s="2" customFormat="1" ht="51">
      <c r="A49" s="17" t="s">
        <v>41</v>
      </c>
      <c r="B49" s="4" t="s">
        <v>65</v>
      </c>
      <c r="C49" s="4" t="s">
        <v>11</v>
      </c>
      <c r="D49" s="29" t="s">
        <v>10</v>
      </c>
      <c r="E49" s="23">
        <f>2*30</f>
        <v>60</v>
      </c>
      <c r="F49" s="38">
        <v>8.5</v>
      </c>
      <c r="G49" s="24">
        <v>0</v>
      </c>
      <c r="H49" s="26">
        <f>E49*F49</f>
        <v>510</v>
      </c>
      <c r="I49" s="26">
        <f>G49+H49</f>
        <v>510</v>
      </c>
      <c r="J49" s="18" t="s">
        <v>19</v>
      </c>
      <c r="O49" s="9"/>
      <c r="P49" s="9"/>
    </row>
    <row r="50" spans="1:16" s="2" customFormat="1" ht="102.75" thickBot="1">
      <c r="A50" s="17"/>
      <c r="B50" s="34" t="s">
        <v>90</v>
      </c>
      <c r="C50" s="4" t="s">
        <v>11</v>
      </c>
      <c r="D50" s="29" t="s">
        <v>10</v>
      </c>
      <c r="E50" s="23">
        <v>60</v>
      </c>
      <c r="F50" s="38">
        <v>8.5</v>
      </c>
      <c r="G50" s="24">
        <v>0</v>
      </c>
      <c r="H50" s="26">
        <f>E50*F50</f>
        <v>510</v>
      </c>
      <c r="I50" s="51">
        <f>G50+H50</f>
        <v>510</v>
      </c>
      <c r="J50" s="23" t="s">
        <v>19</v>
      </c>
      <c r="O50" s="9"/>
      <c r="P50" s="9"/>
    </row>
    <row r="51" spans="1:16" s="2" customFormat="1" ht="13.5" thickBot="1">
      <c r="A51" s="91" t="s">
        <v>68</v>
      </c>
      <c r="B51" s="92"/>
      <c r="C51" s="92"/>
      <c r="D51" s="92"/>
      <c r="E51" s="92"/>
      <c r="F51" s="93"/>
      <c r="G51" s="72">
        <f>SUM(G46:G50)</f>
        <v>2019.75</v>
      </c>
      <c r="H51" s="72">
        <v>2820</v>
      </c>
      <c r="I51" s="72">
        <v>4839.75</v>
      </c>
      <c r="J51" s="71"/>
      <c r="O51" s="9"/>
      <c r="P51" s="9"/>
    </row>
    <row r="52" spans="1:16" s="2" customFormat="1" ht="25.5">
      <c r="A52" s="3"/>
      <c r="B52" s="83" t="s">
        <v>69</v>
      </c>
      <c r="C52" s="4"/>
      <c r="D52" s="18"/>
      <c r="E52" s="22"/>
      <c r="F52" s="27"/>
      <c r="G52" s="84">
        <v>48076.92</v>
      </c>
      <c r="H52" s="84">
        <f>H13+H45+H51</f>
        <v>27050.956000000002</v>
      </c>
      <c r="I52" s="84">
        <f>I13+I45+I51</f>
        <v>75127.9</v>
      </c>
      <c r="J52" s="18"/>
      <c r="O52" s="9"/>
      <c r="P52" s="9"/>
    </row>
    <row r="53" spans="1:16" s="2" customFormat="1" ht="12.75">
      <c r="A53" s="3"/>
      <c r="B53" s="2" t="s">
        <v>70</v>
      </c>
      <c r="C53" s="4"/>
      <c r="D53" s="18"/>
      <c r="E53" s="22"/>
      <c r="F53" s="27"/>
      <c r="G53" s="26">
        <f>G52*0.04</f>
        <v>1923.0768</v>
      </c>
      <c r="H53" s="26"/>
      <c r="I53" s="26">
        <v>1923.08</v>
      </c>
      <c r="J53" s="18"/>
      <c r="O53" s="9"/>
      <c r="P53" s="9"/>
    </row>
    <row r="54" spans="1:16" s="2" customFormat="1" ht="38.25">
      <c r="A54" s="3"/>
      <c r="B54" s="4" t="s">
        <v>34</v>
      </c>
      <c r="C54" s="4"/>
      <c r="D54" s="18"/>
      <c r="E54" s="22"/>
      <c r="F54" s="27"/>
      <c r="G54" s="26"/>
      <c r="H54" s="26">
        <v>206.64</v>
      </c>
      <c r="I54" s="26">
        <f t="shared" si="1"/>
        <v>206.64</v>
      </c>
      <c r="J54" s="4" t="s">
        <v>33</v>
      </c>
      <c r="O54" s="9"/>
      <c r="P54" s="9"/>
    </row>
    <row r="55" spans="1:16" s="2" customFormat="1" ht="25.5">
      <c r="A55" s="3"/>
      <c r="B55" s="4" t="s">
        <v>84</v>
      </c>
      <c r="C55" s="4"/>
      <c r="D55" s="18" t="s">
        <v>85</v>
      </c>
      <c r="E55" s="80">
        <v>24</v>
      </c>
      <c r="F55" s="81">
        <v>12000</v>
      </c>
      <c r="G55" s="26">
        <v>0</v>
      </c>
      <c r="H55" s="26">
        <v>24000</v>
      </c>
      <c r="I55" s="26">
        <v>24000</v>
      </c>
      <c r="J55" s="18" t="s">
        <v>19</v>
      </c>
      <c r="O55" s="9"/>
      <c r="P55" s="9"/>
    </row>
    <row r="56" spans="1:16" s="2" customFormat="1" ht="140.25">
      <c r="A56" s="3"/>
      <c r="B56" s="65" t="s">
        <v>57</v>
      </c>
      <c r="C56" s="65" t="s">
        <v>11</v>
      </c>
      <c r="D56" s="23" t="s">
        <v>71</v>
      </c>
      <c r="E56" s="70">
        <v>24</v>
      </c>
      <c r="F56" s="68">
        <v>600</v>
      </c>
      <c r="G56" s="26">
        <v>0</v>
      </c>
      <c r="H56" s="26">
        <f>E56*F56</f>
        <v>14400</v>
      </c>
      <c r="I56" s="26">
        <f>G56+H56</f>
        <v>14400</v>
      </c>
      <c r="J56" s="4" t="s">
        <v>86</v>
      </c>
      <c r="O56" s="9"/>
      <c r="P56" s="9"/>
    </row>
    <row r="57" spans="1:16" s="2" customFormat="1" ht="51">
      <c r="A57" s="3"/>
      <c r="B57" s="65" t="s">
        <v>88</v>
      </c>
      <c r="C57" s="34" t="s">
        <v>89</v>
      </c>
      <c r="D57" s="23"/>
      <c r="E57" s="70"/>
      <c r="F57" s="82">
        <v>200</v>
      </c>
      <c r="G57" s="26">
        <v>0</v>
      </c>
      <c r="H57" s="26">
        <v>200</v>
      </c>
      <c r="I57" s="26">
        <v>200</v>
      </c>
      <c r="J57" s="4"/>
      <c r="O57" s="9"/>
      <c r="P57" s="9"/>
    </row>
    <row r="58" spans="1:16" s="2" customFormat="1" ht="102">
      <c r="A58" s="3"/>
      <c r="B58" s="65"/>
      <c r="C58" s="34" t="s">
        <v>95</v>
      </c>
      <c r="D58" s="23"/>
      <c r="E58" s="70"/>
      <c r="F58" s="82">
        <v>300</v>
      </c>
      <c r="G58" s="26">
        <v>0</v>
      </c>
      <c r="H58" s="26">
        <v>300</v>
      </c>
      <c r="I58" s="26">
        <v>300</v>
      </c>
      <c r="J58" s="4" t="s">
        <v>92</v>
      </c>
      <c r="O58" s="9"/>
      <c r="P58" s="9"/>
    </row>
    <row r="59" spans="1:16" s="2" customFormat="1" ht="76.5">
      <c r="A59" s="3"/>
      <c r="B59" s="65"/>
      <c r="C59" s="34" t="s">
        <v>87</v>
      </c>
      <c r="D59" s="23"/>
      <c r="E59" s="70"/>
      <c r="F59" s="82">
        <v>500</v>
      </c>
      <c r="G59" s="26">
        <v>0</v>
      </c>
      <c r="H59" s="26">
        <v>500</v>
      </c>
      <c r="I59" s="26">
        <v>500</v>
      </c>
      <c r="J59" s="4" t="s">
        <v>93</v>
      </c>
      <c r="O59" s="9"/>
      <c r="P59" s="9"/>
    </row>
    <row r="60" spans="1:16" s="2" customFormat="1" ht="38.25">
      <c r="A60" s="3"/>
      <c r="B60" s="4" t="s">
        <v>91</v>
      </c>
      <c r="C60" s="4"/>
      <c r="D60" s="18" t="s">
        <v>85</v>
      </c>
      <c r="E60" s="80">
        <v>24</v>
      </c>
      <c r="F60" s="81"/>
      <c r="G60" s="26">
        <v>0</v>
      </c>
      <c r="H60" s="26">
        <v>12952</v>
      </c>
      <c r="I60" s="26">
        <v>12952</v>
      </c>
      <c r="J60" s="18" t="s">
        <v>19</v>
      </c>
      <c r="O60" s="9"/>
      <c r="P60" s="9"/>
    </row>
    <row r="61" spans="1:16" s="2" customFormat="1" ht="38.25">
      <c r="A61" s="3"/>
      <c r="B61" s="4"/>
      <c r="C61" s="4" t="s">
        <v>94</v>
      </c>
      <c r="D61" s="18" t="s">
        <v>85</v>
      </c>
      <c r="E61" s="80">
        <v>24</v>
      </c>
      <c r="F61" s="81"/>
      <c r="G61" s="26">
        <v>0</v>
      </c>
      <c r="H61" s="26">
        <v>390.4</v>
      </c>
      <c r="I61" s="26">
        <v>390.4</v>
      </c>
      <c r="J61" s="4" t="s">
        <v>33</v>
      </c>
      <c r="O61" s="9"/>
      <c r="P61" s="9"/>
    </row>
    <row r="62" spans="1:11" ht="12.75">
      <c r="A62" s="52" t="s">
        <v>17</v>
      </c>
      <c r="B62" s="52"/>
      <c r="C62" s="53"/>
      <c r="D62" s="54"/>
      <c r="E62" s="54"/>
      <c r="F62" s="55"/>
      <c r="G62" s="56">
        <f>SUM(G52:G61)</f>
        <v>49999.9968</v>
      </c>
      <c r="H62" s="56">
        <v>80000</v>
      </c>
      <c r="I62" s="56">
        <v>130000</v>
      </c>
      <c r="J62" s="52"/>
      <c r="K62" s="2"/>
    </row>
    <row r="63" spans="9:14" ht="12.75">
      <c r="I63" s="79"/>
      <c r="M63" s="41"/>
      <c r="N63" s="40"/>
    </row>
    <row r="64" spans="3:14" ht="12.75">
      <c r="C64" s="15"/>
      <c r="G64" s="42"/>
      <c r="H64" s="40"/>
      <c r="N64" s="40"/>
    </row>
    <row r="65" spans="3:11" ht="12.75">
      <c r="C65" s="15"/>
      <c r="F65" s="15"/>
      <c r="G65" s="16"/>
      <c r="H65" s="40"/>
      <c r="K65" s="40"/>
    </row>
    <row r="66" ht="12.75">
      <c r="C66" s="15"/>
    </row>
    <row r="67" spans="7:10" ht="12.75">
      <c r="G67" s="42"/>
      <c r="H67" s="40"/>
      <c r="J67" s="40"/>
    </row>
    <row r="68" ht="12.75">
      <c r="C68" s="15"/>
    </row>
    <row r="69" spans="7:8" ht="12.75">
      <c r="G69" s="16"/>
      <c r="H69" s="40"/>
    </row>
  </sheetData>
  <sheetProtection/>
  <mergeCells count="3">
    <mergeCell ref="A13:F13"/>
    <mergeCell ref="A45:F45"/>
    <mergeCell ref="A51:F5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2010-05-12T11:16:03Z</cp:lastPrinted>
  <dcterms:created xsi:type="dcterms:W3CDTF">1996-10-08T23:32:33Z</dcterms:created>
  <dcterms:modified xsi:type="dcterms:W3CDTF">2013-09-17T18:53:12Z</dcterms:modified>
  <cp:category/>
  <cp:version/>
  <cp:contentType/>
  <cp:contentStatus/>
</cp:coreProperties>
</file>