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<sst xmlns="http://schemas.openxmlformats.org/spreadsheetml/2006/main" count="59" uniqueCount="51">
  <si>
    <t>Действие</t>
  </si>
  <si>
    <t>Количество</t>
  </si>
  <si>
    <t>Цена за единиицу</t>
  </si>
  <si>
    <t>Наименование закупки</t>
  </si>
  <si>
    <t>ПМГ ГЭФ</t>
  </si>
  <si>
    <t>Общая сумма</t>
  </si>
  <si>
    <t>Комментарии</t>
  </si>
  <si>
    <t>Номер мероприятия и название</t>
  </si>
  <si>
    <t>Фонд Зуккова</t>
  </si>
  <si>
    <t>Другой источник (софинансирование)</t>
  </si>
  <si>
    <r>
      <rPr>
        <b/>
        <sz val="10"/>
        <rFont val="Arial"/>
        <family val="2"/>
      </rPr>
      <t>Итого</t>
    </r>
    <r>
      <rPr>
        <sz val="10"/>
        <rFont val="Arial"/>
        <family val="0"/>
      </rPr>
      <t xml:space="preserve"> </t>
    </r>
  </si>
  <si>
    <t>ЗАДАЧА 1. ФИНАЛИЗАЦИЯ РАБОТ НА ЗЕМЛЯ ФЕРМЕРСКИХ ХОЗЯЙСТВ</t>
  </si>
  <si>
    <t xml:space="preserve">командировка для производства и траспортировки прививочного материала для создания "точки роста" в Ташкенте </t>
  </si>
  <si>
    <t>командировочные расходы</t>
  </si>
  <si>
    <t>по 3 дня 5 человек в 2016 и 2017 годах. 3 суточные 25, проезд 30 - (25х3+30=105)х5х2=1050</t>
  </si>
  <si>
    <t>Итого по Задаче 1</t>
  </si>
  <si>
    <t>работы по созданию плантации</t>
  </si>
  <si>
    <t>сумма различных расходов, производимых фермерами</t>
  </si>
  <si>
    <t>га</t>
  </si>
  <si>
    <t>командировки сотрудников фисташковой команды на земли фермеров</t>
  </si>
  <si>
    <t>раз</t>
  </si>
  <si>
    <t>ЗАДАЧА 2. ФИНАЛИЗАЦИЯ РАБОТ НА ЗЕМЛЯХ ЛЕСНОГО ФОНДА</t>
  </si>
  <si>
    <t>Работы по созданию "точки роста" на территории Чаткальского ГМОС</t>
  </si>
  <si>
    <t>заработная плата сотрудников РНПЦ ДСиЛХ и другие расходы на 2 года</t>
  </si>
  <si>
    <t>контракт</t>
  </si>
  <si>
    <t>Единица измерения</t>
  </si>
  <si>
    <t>Закупка и траспортировка техники для плантации Чаткальского ГМОС</t>
  </si>
  <si>
    <t>Трактор+плуг+ транспортировка CIP Tashkent</t>
  </si>
  <si>
    <t>% за администрирование через ПРООН</t>
  </si>
  <si>
    <t>%</t>
  </si>
  <si>
    <t>I. Трактор
   1. Мощность        80 hp
   2. Тип двигателя: дизель
   3. Грузоподъемность навесной системы - 3000 кг
   4. Тип привода: полный
   5. Гидравлическая система
6. ВОМ, механический
7. Пониженная передача
II. Четырехкорпусный плуг.</t>
  </si>
  <si>
    <t>Общая сумма, выделяемая Фондом Зуккова на проект для закупки оборудования составляет 23.287,2 Euro или 25,615.92 долларов США. Из этой суммы ПРООН забирает 8% за администрирование</t>
  </si>
  <si>
    <t>Итого по Задаче 2</t>
  </si>
  <si>
    <t>Сертификация приобретаемого оборудования</t>
  </si>
  <si>
    <t>оплата договора за сертификацию</t>
  </si>
  <si>
    <t xml:space="preserve">Мероприятие 3.1. Проведение Дней Поля </t>
  </si>
  <si>
    <t>собрание фермеров и организация учебного семинара с оплатой обеда</t>
  </si>
  <si>
    <t>оплата организация обеда</t>
  </si>
  <si>
    <t>Мероприятие 3.2. Онлайн продвижение технологии</t>
  </si>
  <si>
    <t>оплата создания флеш-баннера</t>
  </si>
  <si>
    <t>найм эксперта по созданию флеш-баннера</t>
  </si>
  <si>
    <t>Итого по Задаче 3</t>
  </si>
  <si>
    <t>ISS %</t>
  </si>
  <si>
    <t>непредвиденные расходы</t>
  </si>
  <si>
    <t>соотношение</t>
  </si>
  <si>
    <t>ГЭФ</t>
  </si>
  <si>
    <t>со-финансирвоание</t>
  </si>
  <si>
    <t>Мероприятие
3.3. Обеспечение
 работы сайта</t>
  </si>
  <si>
    <t>Продление регистрации 
домена и оплата хостинга</t>
  </si>
  <si>
    <t>в стоимость входят уходные и иные мероприятия производимые фермерами за следующие 2 года. Усредненно на 1 га</t>
  </si>
  <si>
    <t xml:space="preserve">5 человек за 2 года посетят с работами фермерские хозяйства не менее 3 раз за 1 год. Фактически эти расходы не покрываются за счет государственного гранта или средств ПМГ, а производятся самой командой за свой счет либо с частичным покрытием за счет фермеров.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</si>
</sst>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$-409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[$$-409]#,##0.0"/>
    <numFmt numFmtId="191" formatCode="_-[$$-C09]* #,##0.0_-;\-[$$-C09]* #,##0.0_-;_-[$$-C09]* &quot;-&quot;?_-;_-@_-"/>
    <numFmt numFmtId="192" formatCode="_-[$$-409]* #,##0.0_ ;_-[$$-409]* \-#,##0.0\ ;_-[$$-409]* &quot;-&quot;?_ ;_-@_ "/>
    <numFmt numFmtId="193" formatCode="[$$-409]#,##0.0_ ;\-[$$-409]#,##0.0\ "/>
    <numFmt numFmtId="194" formatCode="#,##0&quot;р.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center" wrapText="1"/>
    </xf>
    <xf numFmtId="180" fontId="0" fillId="0" borderId="0" xfId="0" applyNumberFormat="1" applyAlignment="1">
      <alignment/>
    </xf>
    <xf numFmtId="0" fontId="2" fillId="7" borderId="10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7" borderId="12" xfId="0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180" fontId="0" fillId="0" borderId="13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80" fontId="2" fillId="34" borderId="14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0" fontId="2" fillId="34" borderId="14" xfId="0" applyNumberFormat="1" applyFont="1" applyFill="1" applyBorder="1" applyAlignment="1">
      <alignment horizontal="center" vertical="top" wrapText="1"/>
    </xf>
    <xf numFmtId="180" fontId="0" fillId="34" borderId="15" xfId="0" applyNumberFormat="1" applyFont="1" applyFill="1" applyBorder="1" applyAlignment="1">
      <alignment horizontal="center" vertical="top" wrapText="1"/>
    </xf>
    <xf numFmtId="180" fontId="2" fillId="34" borderId="16" xfId="0" applyNumberFormat="1" applyFont="1" applyFill="1" applyBorder="1" applyAlignment="1">
      <alignment horizontal="center" vertical="top" wrapText="1"/>
    </xf>
    <xf numFmtId="0" fontId="0" fillId="35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38" fillId="36" borderId="13" xfId="0" applyFont="1" applyFill="1" applyBorder="1" applyAlignment="1">
      <alignment wrapText="1"/>
    </xf>
    <xf numFmtId="0" fontId="0" fillId="36" borderId="13" xfId="0" applyFill="1" applyBorder="1" applyAlignment="1">
      <alignment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left"/>
    </xf>
    <xf numFmtId="1" fontId="38" fillId="36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13" borderId="10" xfId="0" applyFill="1" applyBorder="1" applyAlignment="1">
      <alignment wrapText="1"/>
    </xf>
    <xf numFmtId="0" fontId="0" fillId="36" borderId="10" xfId="0" applyFont="1" applyFill="1" applyBorder="1" applyAlignment="1">
      <alignment horizontal="center" vertical="center" wrapText="1"/>
    </xf>
    <xf numFmtId="180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180" fontId="0" fillId="36" borderId="12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21" sqref="M21"/>
    </sheetView>
  </sheetViews>
  <sheetFormatPr defaultColWidth="9.140625" defaultRowHeight="12.75"/>
  <cols>
    <col min="1" max="1" width="12.57421875" style="11" customWidth="1"/>
    <col min="2" max="2" width="14.140625" style="11" customWidth="1"/>
    <col min="3" max="3" width="15.421875" style="11" customWidth="1"/>
    <col min="4" max="5" width="7.140625" style="11" customWidth="1"/>
    <col min="6" max="6" width="10.57421875" style="11" customWidth="1"/>
    <col min="7" max="7" width="10.28125" style="11" customWidth="1"/>
    <col min="8" max="8" width="10.140625" style="11" bestFit="1" customWidth="1"/>
    <col min="9" max="9" width="9.8515625" style="11" customWidth="1"/>
    <col min="10" max="10" width="11.57421875" style="11" customWidth="1"/>
    <col min="11" max="11" width="23.421875" style="11" customWidth="1"/>
    <col min="13" max="13" width="10.140625" style="0" bestFit="1" customWidth="1"/>
  </cols>
  <sheetData>
    <row r="1" spans="1:11" ht="51">
      <c r="A1" s="1" t="s">
        <v>7</v>
      </c>
      <c r="B1" s="1" t="s">
        <v>0</v>
      </c>
      <c r="C1" s="1" t="s">
        <v>3</v>
      </c>
      <c r="D1" s="8" t="s">
        <v>25</v>
      </c>
      <c r="E1" s="8" t="s">
        <v>1</v>
      </c>
      <c r="F1" s="1" t="s">
        <v>2</v>
      </c>
      <c r="G1" s="9" t="s">
        <v>8</v>
      </c>
      <c r="H1" s="1" t="s">
        <v>4</v>
      </c>
      <c r="I1" s="8" t="s">
        <v>9</v>
      </c>
      <c r="J1" s="1" t="s">
        <v>5</v>
      </c>
      <c r="K1" s="1" t="s">
        <v>6</v>
      </c>
    </row>
    <row r="2" spans="1:11" ht="117.75" customHeight="1">
      <c r="A2" s="5" t="s">
        <v>11</v>
      </c>
      <c r="B2" s="7" t="s">
        <v>12</v>
      </c>
      <c r="C2" s="7" t="s">
        <v>13</v>
      </c>
      <c r="D2" s="15" t="s">
        <v>20</v>
      </c>
      <c r="E2" s="15">
        <f>5*2</f>
        <v>10</v>
      </c>
      <c r="F2" s="13">
        <v>105</v>
      </c>
      <c r="G2" s="13">
        <v>0</v>
      </c>
      <c r="H2" s="14">
        <f>E2*F2</f>
        <v>1050</v>
      </c>
      <c r="I2" s="15">
        <v>0</v>
      </c>
      <c r="J2" s="14">
        <f>G2+H2+I2</f>
        <v>1050</v>
      </c>
      <c r="K2" s="7" t="s">
        <v>14</v>
      </c>
    </row>
    <row r="3" spans="1:11" ht="89.25">
      <c r="A3" s="10"/>
      <c r="B3" s="7" t="s">
        <v>16</v>
      </c>
      <c r="C3" s="7" t="s">
        <v>17</v>
      </c>
      <c r="D3" s="15" t="s">
        <v>18</v>
      </c>
      <c r="E3" s="51">
        <v>14</v>
      </c>
      <c r="F3" s="52">
        <v>173</v>
      </c>
      <c r="G3" s="52">
        <v>0</v>
      </c>
      <c r="H3" s="52">
        <v>0</v>
      </c>
      <c r="I3" s="52">
        <f>E3*F3</f>
        <v>2422</v>
      </c>
      <c r="J3" s="52">
        <f>G3+H3+I3</f>
        <v>2422</v>
      </c>
      <c r="K3" s="53" t="s">
        <v>49</v>
      </c>
    </row>
    <row r="4" spans="1:11" ht="166.5" thickBot="1">
      <c r="A4" s="16"/>
      <c r="B4" s="17" t="s">
        <v>19</v>
      </c>
      <c r="C4" s="17" t="s">
        <v>13</v>
      </c>
      <c r="D4" s="18" t="s">
        <v>20</v>
      </c>
      <c r="E4" s="18">
        <f>5*3*2</f>
        <v>30</v>
      </c>
      <c r="F4" s="54">
        <v>275</v>
      </c>
      <c r="G4" s="54">
        <v>0</v>
      </c>
      <c r="H4" s="54">
        <v>0</v>
      </c>
      <c r="I4" s="54">
        <f>E4*F4</f>
        <v>8250</v>
      </c>
      <c r="J4" s="54">
        <f>G4+H4+I4</f>
        <v>8250</v>
      </c>
      <c r="K4" s="55" t="s">
        <v>50</v>
      </c>
    </row>
    <row r="5" spans="1:11" ht="13.5" thickBot="1">
      <c r="A5" s="56" t="s">
        <v>15</v>
      </c>
      <c r="B5" s="60"/>
      <c r="C5" s="60"/>
      <c r="D5" s="60"/>
      <c r="E5" s="60"/>
      <c r="F5" s="61"/>
      <c r="G5" s="26">
        <f>SUM(G2:G4)</f>
        <v>0</v>
      </c>
      <c r="H5" s="26">
        <f>SUM(H2:H4)</f>
        <v>1050</v>
      </c>
      <c r="I5" s="26">
        <f>SUM(I2:I4)</f>
        <v>10672</v>
      </c>
      <c r="J5" s="26">
        <f>SUM(J2:J4)</f>
        <v>11722</v>
      </c>
      <c r="K5" s="27"/>
    </row>
    <row r="6" spans="1:11" ht="76.5">
      <c r="A6" s="21" t="s">
        <v>21</v>
      </c>
      <c r="B6" s="22" t="s">
        <v>22</v>
      </c>
      <c r="C6" s="17" t="s">
        <v>23</v>
      </c>
      <c r="D6" s="18" t="s">
        <v>24</v>
      </c>
      <c r="E6" s="18">
        <v>1</v>
      </c>
      <c r="F6" s="23">
        <f>2*45000000/2750</f>
        <v>32727.272727272728</v>
      </c>
      <c r="G6" s="23">
        <v>0</v>
      </c>
      <c r="H6" s="23">
        <v>0</v>
      </c>
      <c r="I6" s="23">
        <f>E6*F6</f>
        <v>32727.272727272728</v>
      </c>
      <c r="J6" s="24">
        <f>G6+H6+I6</f>
        <v>32727.272727272728</v>
      </c>
      <c r="K6" s="25"/>
    </row>
    <row r="7" spans="1:11" ht="178.5">
      <c r="A7" s="10"/>
      <c r="B7" s="22" t="s">
        <v>26</v>
      </c>
      <c r="C7" s="17" t="s">
        <v>27</v>
      </c>
      <c r="D7" s="18" t="s">
        <v>24</v>
      </c>
      <c r="E7" s="18">
        <v>1</v>
      </c>
      <c r="F7" s="23">
        <f>23287.2*1.1-G8</f>
        <v>23566.6464</v>
      </c>
      <c r="G7" s="23">
        <f>E7*F7</f>
        <v>23566.6464</v>
      </c>
      <c r="H7" s="23">
        <v>0</v>
      </c>
      <c r="I7" s="23">
        <v>0</v>
      </c>
      <c r="J7" s="24">
        <f>G7+H7+I7</f>
        <v>23566.6464</v>
      </c>
      <c r="K7" s="3" t="s">
        <v>30</v>
      </c>
    </row>
    <row r="8" spans="1:11" ht="114.75">
      <c r="A8" s="16"/>
      <c r="B8" s="2"/>
      <c r="C8" s="17" t="s">
        <v>28</v>
      </c>
      <c r="D8" s="18" t="s">
        <v>29</v>
      </c>
      <c r="E8" s="28">
        <v>0.08</v>
      </c>
      <c r="F8" s="29">
        <f>23287.2*1.1</f>
        <v>25615.920000000002</v>
      </c>
      <c r="G8" s="29">
        <f>F8*E8</f>
        <v>2049.2736</v>
      </c>
      <c r="H8" s="29">
        <v>0</v>
      </c>
      <c r="I8" s="29">
        <v>0</v>
      </c>
      <c r="J8" s="30">
        <f>G8+H8+I8</f>
        <v>2049.2736</v>
      </c>
      <c r="K8" s="17" t="s">
        <v>31</v>
      </c>
    </row>
    <row r="9" spans="1:10" ht="51.75" thickBot="1">
      <c r="A9" s="16"/>
      <c r="B9" s="22" t="s">
        <v>33</v>
      </c>
      <c r="C9" s="17" t="s">
        <v>34</v>
      </c>
      <c r="D9" s="18" t="s">
        <v>24</v>
      </c>
      <c r="E9" s="15">
        <v>1</v>
      </c>
      <c r="F9" s="13">
        <f>3000000/2750</f>
        <v>1090.909090909091</v>
      </c>
      <c r="G9" s="13">
        <v>0</v>
      </c>
      <c r="H9" s="13">
        <f>E9*F9</f>
        <v>1090.909090909091</v>
      </c>
      <c r="I9" s="13">
        <v>0</v>
      </c>
      <c r="J9" s="14">
        <f>G9+H9+I9</f>
        <v>1090.909090909091</v>
      </c>
    </row>
    <row r="10" spans="1:11" ht="13.5" thickBot="1">
      <c r="A10" s="56" t="s">
        <v>32</v>
      </c>
      <c r="B10" s="57"/>
      <c r="C10" s="57"/>
      <c r="D10" s="57"/>
      <c r="E10" s="58"/>
      <c r="F10" s="59"/>
      <c r="G10" s="34">
        <f>SUM(G6:G9)</f>
        <v>25615.920000000002</v>
      </c>
      <c r="H10" s="34">
        <f>SUM(H6:H9)</f>
        <v>1090.909090909091</v>
      </c>
      <c r="I10" s="34">
        <f>SUM(I6:I9)</f>
        <v>32727.272727272728</v>
      </c>
      <c r="J10" s="34">
        <f>SUM(J6:J9)</f>
        <v>59434.10181818182</v>
      </c>
      <c r="K10" s="33"/>
    </row>
    <row r="11" spans="1:11" ht="76.5">
      <c r="A11" s="35" t="s">
        <v>35</v>
      </c>
      <c r="B11" s="36" t="s">
        <v>36</v>
      </c>
      <c r="C11" s="36" t="s">
        <v>37</v>
      </c>
      <c r="D11" s="18" t="s">
        <v>20</v>
      </c>
      <c r="E11" s="31">
        <v>2</v>
      </c>
      <c r="F11" s="13">
        <v>400</v>
      </c>
      <c r="G11" s="13">
        <v>0</v>
      </c>
      <c r="H11" s="13">
        <f>E11*F11</f>
        <v>800</v>
      </c>
      <c r="I11" s="13">
        <v>0</v>
      </c>
      <c r="J11" s="14">
        <f>G11+H11+I11</f>
        <v>800</v>
      </c>
      <c r="K11" s="31"/>
    </row>
    <row r="12" spans="1:11" ht="51">
      <c r="A12" s="37" t="s">
        <v>38</v>
      </c>
      <c r="B12" s="6" t="s">
        <v>40</v>
      </c>
      <c r="C12" s="6" t="s">
        <v>39</v>
      </c>
      <c r="D12" s="18" t="s">
        <v>24</v>
      </c>
      <c r="E12" s="18">
        <v>1</v>
      </c>
      <c r="F12" s="19">
        <v>500</v>
      </c>
      <c r="G12" s="19">
        <v>0</v>
      </c>
      <c r="H12" s="19">
        <v>500</v>
      </c>
      <c r="I12" s="19">
        <v>0</v>
      </c>
      <c r="J12" s="20">
        <v>500</v>
      </c>
      <c r="K12" s="48"/>
    </row>
    <row r="13" spans="1:11" ht="64.5" thickBot="1">
      <c r="A13" s="50" t="s">
        <v>47</v>
      </c>
      <c r="B13" s="49" t="s">
        <v>48</v>
      </c>
      <c r="D13" s="18" t="s">
        <v>24</v>
      </c>
      <c r="E13" s="18">
        <v>1</v>
      </c>
      <c r="F13" s="19">
        <v>500</v>
      </c>
      <c r="G13" s="19">
        <v>0</v>
      </c>
      <c r="H13" s="19">
        <v>500</v>
      </c>
      <c r="I13" s="19">
        <v>0</v>
      </c>
      <c r="J13" s="20">
        <v>500</v>
      </c>
      <c r="K13" s="38"/>
    </row>
    <row r="14" spans="1:11" ht="13.5" customHeight="1" thickBot="1">
      <c r="A14" s="56" t="s">
        <v>41</v>
      </c>
      <c r="B14" s="57"/>
      <c r="C14" s="57"/>
      <c r="D14" s="57"/>
      <c r="E14" s="57"/>
      <c r="F14" s="57"/>
      <c r="G14" s="32">
        <f>SUM(G11:G13)</f>
        <v>0</v>
      </c>
      <c r="H14" s="32">
        <f>SUM(H11:H12)</f>
        <v>1300</v>
      </c>
      <c r="I14" s="32">
        <f>SUM(I11:I13)</f>
        <v>0</v>
      </c>
      <c r="J14" s="32">
        <f>SUM(J11:J12)</f>
        <v>1300</v>
      </c>
      <c r="K14" s="33"/>
    </row>
    <row r="15" spans="1:11" s="40" customFormat="1" ht="13.5">
      <c r="A15" s="41"/>
      <c r="B15" s="42"/>
      <c r="C15" s="43" t="s">
        <v>42</v>
      </c>
      <c r="D15" s="18" t="s">
        <v>29</v>
      </c>
      <c r="E15" s="28">
        <v>0.04</v>
      </c>
      <c r="F15" s="19">
        <f>H5+G7+H10+H14</f>
        <v>27007.555490909093</v>
      </c>
      <c r="G15" s="19">
        <v>0</v>
      </c>
      <c r="H15" s="19">
        <f>E15*F15</f>
        <v>1080.3022196363638</v>
      </c>
      <c r="I15" s="19">
        <v>0</v>
      </c>
      <c r="J15" s="20">
        <f>G15+H15+I15</f>
        <v>1080.3022196363638</v>
      </c>
      <c r="K15" s="44"/>
    </row>
    <row r="16" spans="1:11" s="40" customFormat="1" ht="26.25" thickBot="1">
      <c r="A16" s="39"/>
      <c r="B16" s="39"/>
      <c r="C16" s="6" t="s">
        <v>43</v>
      </c>
      <c r="D16" s="45"/>
      <c r="E16" s="46"/>
      <c r="F16" s="47"/>
      <c r="G16" s="19">
        <v>0</v>
      </c>
      <c r="H16" s="19">
        <v>500</v>
      </c>
      <c r="I16" s="19">
        <v>0</v>
      </c>
      <c r="J16" s="20">
        <f>G16+H16+I16</f>
        <v>500</v>
      </c>
      <c r="K16" s="39"/>
    </row>
    <row r="17" spans="1:11" ht="13.5" thickBot="1">
      <c r="A17" s="56" t="s">
        <v>10</v>
      </c>
      <c r="B17" s="57"/>
      <c r="C17" s="57"/>
      <c r="D17" s="57"/>
      <c r="E17" s="57"/>
      <c r="F17" s="57"/>
      <c r="G17" s="32">
        <f>G5+G10+G14</f>
        <v>25615.920000000002</v>
      </c>
      <c r="H17" s="32">
        <f>H5+H10+H14+H15+H16</f>
        <v>5021.211310545455</v>
      </c>
      <c r="I17" s="32">
        <f>I5+I10+I14</f>
        <v>43399.27272727273</v>
      </c>
      <c r="J17" s="32">
        <f>J5+J10+J14</f>
        <v>72456.10181818182</v>
      </c>
      <c r="K17" s="32"/>
    </row>
    <row r="19" spans="3:8" ht="12.75">
      <c r="C19" s="12" t="s">
        <v>44</v>
      </c>
      <c r="F19" s="12" t="s">
        <v>45</v>
      </c>
      <c r="H19" s="28">
        <f>H17/J17</f>
        <v>0.06930004767777133</v>
      </c>
    </row>
    <row r="20" spans="6:8" ht="12.75">
      <c r="F20" s="12" t="s">
        <v>46</v>
      </c>
      <c r="H20" s="28">
        <f>(J17-H17)/J17</f>
        <v>0.9306999523222288</v>
      </c>
    </row>
    <row r="21" ht="12.75">
      <c r="M21" s="4"/>
    </row>
  </sheetData>
  <sheetProtection/>
  <mergeCells count="4">
    <mergeCell ref="A10:F10"/>
    <mergeCell ref="A5:F5"/>
    <mergeCell ref="A14:F14"/>
    <mergeCell ref="A17:F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Alexey Volkov</cp:lastModifiedBy>
  <cp:lastPrinted>2015-12-30T08:59:31Z</cp:lastPrinted>
  <dcterms:created xsi:type="dcterms:W3CDTF">2009-07-21T10:01:02Z</dcterms:created>
  <dcterms:modified xsi:type="dcterms:W3CDTF">2016-01-12T07:09:46Z</dcterms:modified>
  <cp:category/>
  <cp:version/>
  <cp:contentType/>
  <cp:contentStatus/>
</cp:coreProperties>
</file>