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7400" windowHeight="12210" activeTab="2"/>
  </bookViews>
  <sheets>
    <sheet name="график работ" sheetId="1" r:id="rId1"/>
    <sheet name="бюджет старый" sheetId="4" r:id="rId2"/>
    <sheet name="бюджет новый АВ" sheetId="6" r:id="rId3"/>
    <sheet name="бюджет новый" sheetId="5" r:id="rId4"/>
  </sheets>
  <calcPr calcId="114210"/>
</workbook>
</file>

<file path=xl/calcChain.xml><?xml version="1.0" encoding="utf-8"?>
<calcChain xmlns="http://schemas.openxmlformats.org/spreadsheetml/2006/main">
  <c r="I4" i="6"/>
  <c r="I12"/>
  <c r="I17"/>
  <c r="I25"/>
  <c r="I26"/>
  <c r="I37"/>
  <c r="I38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7"/>
  <c r="I68"/>
  <c r="I69"/>
  <c r="I70"/>
  <c r="I71"/>
  <c r="I72"/>
  <c r="I73"/>
  <c r="I74"/>
  <c r="I75"/>
  <c r="I76"/>
  <c r="I77"/>
  <c r="I79"/>
  <c r="I84"/>
  <c r="C88"/>
  <c r="J4"/>
  <c r="H5"/>
  <c r="J5"/>
  <c r="H6"/>
  <c r="J6"/>
  <c r="F7"/>
  <c r="H7"/>
  <c r="J7"/>
  <c r="F8"/>
  <c r="H8"/>
  <c r="J8"/>
  <c r="F9"/>
  <c r="H9"/>
  <c r="J9"/>
  <c r="F10"/>
  <c r="H10"/>
  <c r="J10"/>
  <c r="F11"/>
  <c r="H11"/>
  <c r="J11"/>
  <c r="J12"/>
  <c r="H13"/>
  <c r="J13"/>
  <c r="H14"/>
  <c r="J14"/>
  <c r="H15"/>
  <c r="J15"/>
  <c r="H16"/>
  <c r="J16"/>
  <c r="J17"/>
  <c r="H19"/>
  <c r="J19"/>
  <c r="F20"/>
  <c r="H20"/>
  <c r="J20"/>
  <c r="F21"/>
  <c r="H21"/>
  <c r="J21"/>
  <c r="F22"/>
  <c r="H22"/>
  <c r="J22"/>
  <c r="H23"/>
  <c r="J23"/>
  <c r="H24"/>
  <c r="J24"/>
  <c r="J25"/>
  <c r="J26"/>
  <c r="H27"/>
  <c r="J27"/>
  <c r="H28"/>
  <c r="J28"/>
  <c r="H29"/>
  <c r="J29"/>
  <c r="H30"/>
  <c r="J30"/>
  <c r="H31"/>
  <c r="J31"/>
  <c r="H32"/>
  <c r="J32"/>
  <c r="F33"/>
  <c r="H33"/>
  <c r="J33"/>
  <c r="H34"/>
  <c r="J34"/>
  <c r="F35"/>
  <c r="H35"/>
  <c r="J35"/>
  <c r="H36"/>
  <c r="J36"/>
  <c r="J37"/>
  <c r="J38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H61"/>
  <c r="J61"/>
  <c r="H62"/>
  <c r="J62"/>
  <c r="H63"/>
  <c r="J63"/>
  <c r="H64"/>
  <c r="J64"/>
  <c r="H65"/>
  <c r="J65"/>
  <c r="H66"/>
  <c r="J66"/>
  <c r="J67"/>
  <c r="J68"/>
  <c r="J69"/>
  <c r="J70"/>
  <c r="J71"/>
  <c r="J72"/>
  <c r="J73"/>
  <c r="J74"/>
  <c r="J75"/>
  <c r="J76"/>
  <c r="H17"/>
  <c r="H38"/>
  <c r="H59"/>
  <c r="H70"/>
  <c r="H71"/>
  <c r="H77"/>
  <c r="J77"/>
  <c r="H78"/>
  <c r="J78"/>
  <c r="J79"/>
  <c r="J84"/>
  <c r="H79"/>
  <c r="H84"/>
  <c r="M17"/>
  <c r="I82"/>
  <c r="H82"/>
  <c r="C89"/>
  <c r="C91"/>
  <c r="J82"/>
  <c r="J60" i="5"/>
  <c r="J58"/>
  <c r="J57"/>
  <c r="J56"/>
  <c r="J55"/>
  <c r="J54"/>
  <c r="J53"/>
  <c r="J52"/>
  <c r="J51"/>
  <c r="J50"/>
  <c r="J49"/>
  <c r="J48"/>
  <c r="J47"/>
  <c r="J43"/>
  <c r="J42"/>
  <c r="J41"/>
  <c r="J37"/>
  <c r="J36"/>
  <c r="J35"/>
  <c r="J34"/>
  <c r="J33"/>
  <c r="J32"/>
  <c r="J30"/>
  <c r="J29"/>
  <c r="J28"/>
  <c r="J27"/>
  <c r="J26"/>
  <c r="J25"/>
  <c r="J24"/>
  <c r="J23"/>
  <c r="J22"/>
  <c r="J21"/>
  <c r="J18"/>
  <c r="J17"/>
  <c r="J16"/>
  <c r="J15"/>
  <c r="J14"/>
  <c r="J13"/>
  <c r="J12"/>
  <c r="J11"/>
  <c r="J10"/>
  <c r="J9"/>
  <c r="J8"/>
  <c r="J7"/>
  <c r="J6"/>
  <c r="J5"/>
  <c r="J4"/>
  <c r="H60"/>
  <c r="H59"/>
  <c r="J59"/>
  <c r="H58"/>
  <c r="H57"/>
  <c r="I56"/>
  <c r="I55"/>
  <c r="I54"/>
  <c r="I53"/>
  <c r="I52"/>
  <c r="I51"/>
  <c r="I50"/>
  <c r="I49"/>
  <c r="H48"/>
  <c r="I47"/>
  <c r="H46"/>
  <c r="J46"/>
  <c r="H45"/>
  <c r="J45"/>
  <c r="H44"/>
  <c r="J44"/>
  <c r="I43"/>
  <c r="I42"/>
  <c r="I41"/>
  <c r="I40"/>
  <c r="J40"/>
  <c r="I39"/>
  <c r="J39"/>
  <c r="I38"/>
  <c r="J38"/>
  <c r="I37"/>
  <c r="I36"/>
  <c r="I35"/>
  <c r="I34"/>
  <c r="I33"/>
  <c r="I32"/>
  <c r="I31"/>
  <c r="J31"/>
  <c r="I30"/>
  <c r="I29"/>
  <c r="I28"/>
  <c r="I27"/>
  <c r="H26"/>
  <c r="H25"/>
  <c r="H24"/>
  <c r="H23"/>
  <c r="H22"/>
  <c r="H21"/>
  <c r="H20"/>
  <c r="J20"/>
  <c r="H19"/>
  <c r="J19"/>
  <c r="I18"/>
  <c r="H17"/>
  <c r="H16"/>
  <c r="H15"/>
  <c r="H14"/>
  <c r="H13"/>
  <c r="H12"/>
  <c r="H11"/>
  <c r="I10"/>
  <c r="I9"/>
  <c r="I8"/>
  <c r="H7"/>
  <c r="H6"/>
  <c r="H5"/>
  <c r="H4"/>
  <c r="H3"/>
  <c r="H62"/>
  <c r="I2"/>
  <c r="I62"/>
  <c r="I10" i="4"/>
  <c r="H62"/>
  <c r="J62"/>
  <c r="H26"/>
  <c r="J26"/>
  <c r="H25"/>
  <c r="J25"/>
  <c r="H24"/>
  <c r="J24"/>
  <c r="H23"/>
  <c r="J23"/>
  <c r="H5"/>
  <c r="J5"/>
  <c r="H16"/>
  <c r="J16"/>
  <c r="H15"/>
  <c r="J15"/>
  <c r="H14"/>
  <c r="J14"/>
  <c r="H13"/>
  <c r="J13"/>
  <c r="I2"/>
  <c r="I67"/>
  <c r="J2"/>
  <c r="J10"/>
  <c r="H9"/>
  <c r="J9"/>
  <c r="H8"/>
  <c r="J8"/>
  <c r="H64"/>
  <c r="J64"/>
  <c r="H65"/>
  <c r="J65"/>
  <c r="I55"/>
  <c r="J55"/>
  <c r="I54"/>
  <c r="J54"/>
  <c r="H53"/>
  <c r="J53"/>
  <c r="H52"/>
  <c r="J52"/>
  <c r="H51"/>
  <c r="J51"/>
  <c r="H50"/>
  <c r="J50"/>
  <c r="H49"/>
  <c r="J49"/>
  <c r="H48"/>
  <c r="J48"/>
  <c r="I47"/>
  <c r="J47"/>
  <c r="I46"/>
  <c r="J46"/>
  <c r="I45"/>
  <c r="J45"/>
  <c r="H44"/>
  <c r="J44"/>
  <c r="H43"/>
  <c r="J43"/>
  <c r="H42"/>
  <c r="J42"/>
  <c r="H41"/>
  <c r="J41"/>
  <c r="H33"/>
  <c r="J33"/>
  <c r="H34"/>
  <c r="J34"/>
  <c r="H35"/>
  <c r="J35"/>
  <c r="H36"/>
  <c r="J36"/>
  <c r="H37"/>
  <c r="J37"/>
  <c r="H38"/>
  <c r="J38"/>
  <c r="H39"/>
  <c r="J39"/>
  <c r="H40"/>
  <c r="J40"/>
  <c r="I32"/>
  <c r="J32"/>
  <c r="I28"/>
  <c r="J28"/>
  <c r="H22"/>
  <c r="J22"/>
  <c r="H21"/>
  <c r="J21"/>
  <c r="H20"/>
  <c r="J20"/>
  <c r="H19"/>
  <c r="J19"/>
  <c r="I18"/>
  <c r="J18"/>
  <c r="I17"/>
  <c r="J17"/>
  <c r="H12"/>
  <c r="J12"/>
  <c r="H11"/>
  <c r="J11"/>
  <c r="H27"/>
  <c r="J27"/>
  <c r="H4"/>
  <c r="J4"/>
  <c r="H63"/>
  <c r="J63"/>
  <c r="I61"/>
  <c r="J61"/>
  <c r="I60"/>
  <c r="J60"/>
  <c r="I59"/>
  <c r="J59"/>
  <c r="I58"/>
  <c r="J58"/>
  <c r="I57"/>
  <c r="J57"/>
  <c r="I56"/>
  <c r="J56"/>
  <c r="H7"/>
  <c r="J7"/>
  <c r="H6"/>
  <c r="J6"/>
  <c r="H3"/>
  <c r="J3"/>
  <c r="J67"/>
  <c r="H67"/>
  <c r="J68"/>
  <c r="H68"/>
  <c r="H69"/>
  <c r="C74"/>
  <c r="J69"/>
  <c r="I63" i="5"/>
  <c r="I64"/>
  <c r="C68"/>
  <c r="H63"/>
  <c r="H64"/>
  <c r="C69"/>
  <c r="J2"/>
  <c r="J3"/>
  <c r="I68" i="4"/>
  <c r="I69"/>
  <c r="C73"/>
  <c r="C76"/>
  <c r="C71" i="5"/>
  <c r="J62"/>
  <c r="J63"/>
  <c r="J64"/>
</calcChain>
</file>

<file path=xl/sharedStrings.xml><?xml version="1.0" encoding="utf-8"?>
<sst xmlns="http://schemas.openxmlformats.org/spreadsheetml/2006/main" count="789" uniqueCount="313">
  <si>
    <t>Мероприятие</t>
  </si>
  <si>
    <t>УрДУ</t>
  </si>
  <si>
    <t>Подготовка отчетов</t>
  </si>
  <si>
    <t xml:space="preserve">УрДУ, KRASS
</t>
  </si>
  <si>
    <t>Действие</t>
  </si>
  <si>
    <t>Наименование закупки</t>
  </si>
  <si>
    <t>Ед.изм.</t>
  </si>
  <si>
    <t>Цена дол США</t>
  </si>
  <si>
    <t>ПМГ ГЭФ</t>
  </si>
  <si>
    <t>Другой источник</t>
  </si>
  <si>
    <t>Общая сумма</t>
  </si>
  <si>
    <t>Ответственные</t>
  </si>
  <si>
    <t>комплект</t>
  </si>
  <si>
    <t>Авиабилет Ургенч-Ташкент-Ургенч</t>
  </si>
  <si>
    <t xml:space="preserve">поездка </t>
  </si>
  <si>
    <t>день</t>
  </si>
  <si>
    <t>сутки</t>
  </si>
  <si>
    <t>Аренда легкового автомобиля</t>
  </si>
  <si>
    <t>Привлечение специалистов</t>
  </si>
  <si>
    <t>человеко/месяц</t>
  </si>
  <si>
    <t>участник</t>
  </si>
  <si>
    <t>Аренда помещения и оборудования (проектор, ксерокс, компьютер)</t>
  </si>
  <si>
    <t>человек</t>
  </si>
  <si>
    <t>штука</t>
  </si>
  <si>
    <t>Аренда зала</t>
  </si>
  <si>
    <t>Расходные материалы (картридж, тонер)</t>
  </si>
  <si>
    <t>Картридж</t>
  </si>
  <si>
    <t>Интернет</t>
  </si>
  <si>
    <t>Интернет соединиение</t>
  </si>
  <si>
    <t>месяц</t>
  </si>
  <si>
    <t>Телефон</t>
  </si>
  <si>
    <t>Абонентская плата</t>
  </si>
  <si>
    <t>Канцелярские товары</t>
  </si>
  <si>
    <t xml:space="preserve">Канцелярские товары </t>
  </si>
  <si>
    <t>Бумага</t>
  </si>
  <si>
    <t>пачка</t>
  </si>
  <si>
    <t>Оплата сотрудников</t>
  </si>
  <si>
    <t>найм</t>
  </si>
  <si>
    <t>Непредвиденные расходы (5%)</t>
  </si>
  <si>
    <t>Итого</t>
  </si>
  <si>
    <t>Такси Ташкент-Наманган-Ташкент</t>
  </si>
  <si>
    <t>машина</t>
  </si>
  <si>
    <t>Кол-во</t>
  </si>
  <si>
    <t>ПМГ 
ГЭФ</t>
  </si>
  <si>
    <t>Авиабилет Ташкент-Ургенч-Ташкент</t>
  </si>
  <si>
    <t>Проживание в гостинице (2 дня)</t>
  </si>
  <si>
    <t>Командировочные (2 дня)</t>
  </si>
  <si>
    <t>Изготовление учебно-методических материалов</t>
  </si>
  <si>
    <t>Учебная программа</t>
  </si>
  <si>
    <t>Методическое пособие для преподавателей</t>
  </si>
  <si>
    <t>Сборник лекций</t>
  </si>
  <si>
    <t>Брошюры ГЭФ</t>
  </si>
  <si>
    <t>Опросные листы</t>
  </si>
  <si>
    <t>Приведение 1 кабинета в надлежащее состояние</t>
  </si>
  <si>
    <t>УрДУ, другие пилотные ВУЗы</t>
  </si>
  <si>
    <t>покупка оборудования</t>
  </si>
  <si>
    <t>принтер 3 в 1</t>
  </si>
  <si>
    <t>компьютер (с возможностью сервера)</t>
  </si>
  <si>
    <t>проектор</t>
  </si>
  <si>
    <t>байндер</t>
  </si>
  <si>
    <t>бумага</t>
  </si>
  <si>
    <t>покупка офис-материалов</t>
  </si>
  <si>
    <t>пачки</t>
  </si>
  <si>
    <t>ручки, карандаши, прочие принадлежности</t>
  </si>
  <si>
    <t>кондиционер</t>
  </si>
  <si>
    <t>покупка мебели</t>
  </si>
  <si>
    <t>экран</t>
  </si>
  <si>
    <t>письменный стол</t>
  </si>
  <si>
    <t>компьютерный стол</t>
  </si>
  <si>
    <t>стулья</t>
  </si>
  <si>
    <t>книжные полки/шкаф</t>
  </si>
  <si>
    <t>дневные лампы освещения</t>
  </si>
  <si>
    <t>покупка места в интернете</t>
  </si>
  <si>
    <t>годовая подписка (либо на сайте УрДУ?)</t>
  </si>
  <si>
    <t>год</t>
  </si>
  <si>
    <t>Аренда машины ЦЭФ/ЮНЕСКО/KRASS</t>
  </si>
  <si>
    <t>Кофе брейк</t>
  </si>
  <si>
    <t>Тренинг научно-педагогических кадров</t>
  </si>
  <si>
    <t>Обед</t>
  </si>
  <si>
    <t>Аренда оборудования (ноутбук, эл.генератор, проектор)</t>
  </si>
  <si>
    <t>Организационные расходы по проекту</t>
  </si>
  <si>
    <t>24</t>
  </si>
  <si>
    <t>УрДУ, KRASS</t>
  </si>
  <si>
    <t>ZEF/UNESCO, KRASS</t>
  </si>
  <si>
    <t>Общая стоимость проекта</t>
  </si>
  <si>
    <t xml:space="preserve">Непредвиденные расходы </t>
  </si>
  <si>
    <t>ГЭФ</t>
  </si>
  <si>
    <t>Участники и исполнители проекта</t>
  </si>
  <si>
    <t>Общая категория расходов</t>
  </si>
  <si>
    <t>Примечания</t>
  </si>
  <si>
    <t>Транспортные расходы</t>
  </si>
  <si>
    <t>DSA</t>
  </si>
  <si>
    <t>Оборудование/Мебель</t>
  </si>
  <si>
    <t>Разное (непредвиденные расходы)</t>
  </si>
  <si>
    <t>Итого:</t>
  </si>
  <si>
    <t>Распечатка материала</t>
  </si>
  <si>
    <t>Проведение тренингов</t>
  </si>
  <si>
    <t>Контракты/труд</t>
  </si>
  <si>
    <r>
      <t>Мероприятие 1.2</t>
    </r>
    <r>
      <rPr>
        <sz val="11"/>
        <color indexed="8"/>
        <rFont val="Times New Roman"/>
        <family val="1"/>
        <charset val="204"/>
      </rPr>
      <t xml:space="preserve"> Обсуждение структуры учебной программы с пилотными ВУЗами</t>
    </r>
  </si>
  <si>
    <t>Организация круглого стола в Ургенче</t>
  </si>
  <si>
    <t>Комментариии</t>
  </si>
  <si>
    <t>Такси Наманган-Ташкент-Наманган</t>
  </si>
  <si>
    <t>Методист</t>
  </si>
  <si>
    <t>Рассылка первой черновой программы в ВУЗы</t>
  </si>
  <si>
    <t>распечатка программы и сопутствующих материалов, почта</t>
  </si>
  <si>
    <t>штук, раз</t>
  </si>
  <si>
    <r>
      <t>Мероприятие 1.3</t>
    </r>
    <r>
      <rPr>
        <sz val="11"/>
        <color indexed="8"/>
        <rFont val="Times New Roman"/>
        <family val="1"/>
        <charset val="204"/>
      </rPr>
      <t xml:space="preserve"> Разработка учебной программы</t>
    </r>
  </si>
  <si>
    <r>
      <t>Мероприятие 2.1</t>
    </r>
    <r>
      <rPr>
        <sz val="11"/>
        <color indexed="8"/>
        <rFont val="Times New Roman"/>
        <family val="1"/>
        <charset val="204"/>
      </rPr>
      <t xml:space="preserve"> Тренинг для тренеров</t>
    </r>
  </si>
  <si>
    <t>Проведение тренинга в Ургенче</t>
  </si>
  <si>
    <t>максимум по 3 преподавателя от каждого пилотного вуза</t>
  </si>
  <si>
    <t>Кофе брейк (2 дня)</t>
  </si>
  <si>
    <t>Обед (2 дня)</t>
  </si>
  <si>
    <r>
      <t>Мероприятие 2.2</t>
    </r>
    <r>
      <rPr>
        <sz val="11"/>
        <color indexed="8"/>
        <rFont val="Times New Roman"/>
        <family val="1"/>
        <charset val="204"/>
      </rPr>
      <t xml:space="preserve"> Подготовка/распечатка материалов</t>
    </r>
  </si>
  <si>
    <t>Поезд Карши-Ташкент-Карши</t>
  </si>
  <si>
    <t>по 500 в Ургенч и Ташкент, по 250 в Карши и Наманган для первой версии учебника, по столько же после апробации и внесения дополнений</t>
  </si>
  <si>
    <r>
      <t>Мероприятие 2.3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Проведение занятий и мониторинг качества</t>
    </r>
  </si>
  <si>
    <t>мониторинг проведения занятий непосредственно в ВУЗах</t>
  </si>
  <si>
    <t>Поезд Ташкент-Карши-Ташкент</t>
  </si>
  <si>
    <r>
      <t>Мероприятие 2.4</t>
    </r>
    <r>
      <rPr>
        <sz val="11"/>
        <color indexed="8"/>
        <rFont val="Times New Roman"/>
        <family val="1"/>
        <charset val="204"/>
      </rPr>
      <t xml:space="preserve"> Мониторинг успешности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преподавания</t>
    </r>
  </si>
  <si>
    <t>опрос 50 студентов с каждого ВУЗа до и после курса</t>
  </si>
  <si>
    <r>
      <t>Мероприятие 3.2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Подготовка соответствующего помещения в УрДУ для организации методического кабинета</t>
    </r>
  </si>
  <si>
    <r>
      <t>Мероприятие 3.3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Подготовка/приобретение соответствующего оборудования, мебели, и прочего необходимого инвентаря </t>
    </r>
  </si>
  <si>
    <t>можно создать такой кабинет один на несколько проектов ГЭФ ПМГ в УрДУ (индиго, каналы, лазерка)</t>
  </si>
  <si>
    <t>стенды о методкабинете</t>
  </si>
  <si>
    <r>
      <t>Мероприятие 4.1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Подготовка и распечатка дополнительного материала для использования в Институте Повышения Квалификации научно-педагогических кадров</t>
    </r>
  </si>
  <si>
    <r>
      <t>Мероприятие 4.2</t>
    </r>
    <r>
      <rPr>
        <sz val="11"/>
        <color indexed="8"/>
        <rFont val="Times New Roman"/>
        <family val="1"/>
        <charset val="204"/>
      </rPr>
      <t xml:space="preserve"> Проведение серии тренингов </t>
    </r>
  </si>
  <si>
    <t>5</t>
  </si>
  <si>
    <t>Бухгалтер/4 месяца</t>
  </si>
  <si>
    <t>4</t>
  </si>
  <si>
    <t>Основные участники и исполнители проекта/24 месяца</t>
  </si>
  <si>
    <t>48</t>
  </si>
  <si>
    <t>Доп. тренеры/2 месяца</t>
  </si>
  <si>
    <t>Мероприятия</t>
  </si>
  <si>
    <t>Ответственные лица за исполнение мероприятий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</si>
  <si>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</si>
  <si>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</si>
  <si>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</si>
  <si>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</si>
  <si>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</si>
  <si>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</si>
  <si>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</si>
  <si>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</si>
  <si>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</si>
  <si>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</si>
  <si>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</si>
  <si>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</si>
  <si>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r>
      <t>Мероприятие 1.1</t>
    </r>
    <r>
      <rPr>
        <sz val="11"/>
        <color indexed="8"/>
        <rFont val="Times New Roman"/>
        <family val="1"/>
        <charset val="204"/>
      </rPr>
      <t xml:space="preserve"> Рассмотрение и адаптация учебной программы</t>
    </r>
  </si>
  <si>
    <t>Мероприятие 1.2 Обсуждение структуры учебной программы с пилотными ВУЗами</t>
  </si>
  <si>
    <r>
      <t>Мероприятие 3.1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Сбор, сортировка и организация информации</t>
    </r>
  </si>
  <si>
    <r>
      <t>Мероприятие 3.4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Подготовка рабочего персонала для ведения, эксплуатации, поддержания и постоянного обновления </t>
    </r>
  </si>
  <si>
    <r>
      <t>Мероприятие 3.5</t>
    </r>
    <r>
      <rPr>
        <sz val="11"/>
        <color indexed="8"/>
        <rFont val="Times New Roman"/>
        <family val="1"/>
        <charset val="204"/>
      </rPr>
      <t xml:space="preserve"> Создание эл.страницы </t>
    </r>
  </si>
  <si>
    <r>
      <t>Мероприятие 3.6</t>
    </r>
    <r>
      <rPr>
        <sz val="11"/>
        <color indexed="8"/>
        <rFont val="Times New Roman"/>
        <family val="1"/>
        <charset val="204"/>
      </rPr>
      <t xml:space="preserve"> Открытие методического кабинета</t>
    </r>
  </si>
  <si>
    <t xml:space="preserve">Распечатка опросных (тестовых) листов </t>
  </si>
  <si>
    <t>Приглашенные на круглый стол: по 1 специалисту с каждого ВУЗа (Азизов, Карши, Наманган), плюс методист (по рекомендации Волкова), Назар ака</t>
  </si>
  <si>
    <t>Activity 1.2</t>
  </si>
  <si>
    <t>Activity 1.3</t>
  </si>
  <si>
    <t>Activity 2.1</t>
  </si>
  <si>
    <t>Activity 2.2</t>
  </si>
  <si>
    <t>Activity 2.3</t>
  </si>
  <si>
    <t>Activity 2.4</t>
  </si>
  <si>
    <t>Activity 3.2</t>
  </si>
  <si>
    <t>Activity 3.3</t>
  </si>
  <si>
    <t>Activity 4.1</t>
  </si>
  <si>
    <t>Activity 4.2</t>
  </si>
  <si>
    <t>Salaries</t>
  </si>
  <si>
    <t xml:space="preserve">Sub Total </t>
  </si>
  <si>
    <t>Contingency (5%)</t>
  </si>
  <si>
    <t>Grand Total</t>
  </si>
  <si>
    <t>Sending of the draft training program to pilot Unis</t>
  </si>
  <si>
    <t>Printing of the program</t>
  </si>
  <si>
    <t>copies</t>
  </si>
  <si>
    <t>Activity</t>
  </si>
  <si>
    <t>Action</t>
  </si>
  <si>
    <t>Unit</t>
  </si>
  <si>
    <t>Quantity</t>
  </si>
  <si>
    <t>Price, USD</t>
  </si>
  <si>
    <t>GEF SGP</t>
  </si>
  <si>
    <t>UrDU, KRASS</t>
  </si>
  <si>
    <t>Total, USD</t>
  </si>
  <si>
    <t>Item</t>
  </si>
  <si>
    <t>Organizing round table discussion in Urgench</t>
  </si>
  <si>
    <t>Airflight 
Tash - Urg - Tash</t>
  </si>
  <si>
    <t>Taxi Namangan - Tashkent - Namangan</t>
  </si>
  <si>
    <t>car</t>
  </si>
  <si>
    <t>Train Karshi - Tashkent - Karshi</t>
  </si>
  <si>
    <t>day</t>
  </si>
  <si>
    <t>trip</t>
  </si>
  <si>
    <t>travel</t>
  </si>
  <si>
    <t>Coffee breaks</t>
  </si>
  <si>
    <t>participant</t>
  </si>
  <si>
    <t>Lunch</t>
  </si>
  <si>
    <t>Renting of the conference room</t>
  </si>
  <si>
    <t>Conducting training</t>
  </si>
  <si>
    <t>Printing educational material</t>
  </si>
  <si>
    <t>Training program</t>
  </si>
  <si>
    <t>Workbook for lecturers/teachers</t>
  </si>
  <si>
    <t>Textbook</t>
  </si>
  <si>
    <t>Quality monitoring and control</t>
  </si>
  <si>
    <t>Taxi Tashkent - Namangan - Tashkent</t>
  </si>
  <si>
    <t>Train Tashkent - Karshi - Tashkent</t>
  </si>
  <si>
    <t>Printing of questionnaires</t>
  </si>
  <si>
    <t>Questionnaires</t>
  </si>
  <si>
    <t>Repairing of the classroom</t>
  </si>
  <si>
    <t>Purchasing of equipment</t>
  </si>
  <si>
    <t>Printer 3 in 1</t>
  </si>
  <si>
    <t>unit</t>
  </si>
  <si>
    <t xml:space="preserve">Desktop computer </t>
  </si>
  <si>
    <t>projector</t>
  </si>
  <si>
    <t>screen</t>
  </si>
  <si>
    <t>airconditioner</t>
  </si>
  <si>
    <t>binder</t>
  </si>
  <si>
    <t>Purchasing of office material</t>
  </si>
  <si>
    <t>paper</t>
  </si>
  <si>
    <t>pens, pencils, etc.</t>
  </si>
  <si>
    <t>pack</t>
  </si>
  <si>
    <t>set</t>
  </si>
  <si>
    <t>Purchasing of furniture</t>
  </si>
  <si>
    <t>table</t>
  </si>
  <si>
    <t>computer table</t>
  </si>
  <si>
    <t>chairs</t>
  </si>
  <si>
    <t>book shelves</t>
  </si>
  <si>
    <t>Purchasing of internet domain</t>
  </si>
  <si>
    <t>show case</t>
  </si>
  <si>
    <t>year</t>
  </si>
  <si>
    <t>daylight lamps</t>
  </si>
  <si>
    <t>yearly subscription</t>
  </si>
  <si>
    <t>Preparing and printing of educational material</t>
  </si>
  <si>
    <t>Training of trainers</t>
  </si>
  <si>
    <t>Renting of the equipment</t>
  </si>
  <si>
    <t>Renting of the car</t>
  </si>
  <si>
    <t>Lecturing in districts</t>
  </si>
  <si>
    <t>month</t>
  </si>
  <si>
    <t>Project office expenditures</t>
  </si>
  <si>
    <t>Printing material</t>
  </si>
  <si>
    <t>cartridge, toner, etc.</t>
  </si>
  <si>
    <t>Internet</t>
  </si>
  <si>
    <t>monthly subscription</t>
  </si>
  <si>
    <t>Telephone</t>
  </si>
  <si>
    <t>User fee</t>
  </si>
  <si>
    <t xml:space="preserve">other office material </t>
  </si>
  <si>
    <t xml:space="preserve">pack </t>
  </si>
  <si>
    <t>Methodist</t>
  </si>
  <si>
    <t>Accountant (4 months)</t>
  </si>
  <si>
    <t>Main implementers and responsible for the project (1 from UrDU and 1 from KRASS)</t>
  </si>
  <si>
    <t xml:space="preserve">Additional trainers (2 months) </t>
  </si>
  <si>
    <t>hiring</t>
  </si>
  <si>
    <t>person/month</t>
  </si>
  <si>
    <t>Daily allowance (2 days 4 people)</t>
  </si>
  <si>
    <t>Daily allowance (2 days 6 people)</t>
  </si>
  <si>
    <t>Accomodation (3 days 1 person)</t>
  </si>
  <si>
    <t>Daily allowance (3 days 1 person)</t>
  </si>
  <si>
    <t>2</t>
  </si>
  <si>
    <t>Accomodation (1 days 4 people)</t>
  </si>
  <si>
    <t>Accomodation (1 days 6 people)</t>
  </si>
  <si>
    <t>Airflight Urg - Tash - Urg</t>
  </si>
  <si>
    <t>Airflight Tash - Urg - Tash</t>
  </si>
  <si>
    <t>Задача 1. Разработка учебной программы по предмету «Прикладная экология и устойчивое природопользование»</t>
  </si>
  <si>
    <t>Сбор информации для разработки учебной программы</t>
  </si>
  <si>
    <t>Интернет затраты</t>
  </si>
  <si>
    <t>См. административные расходы на все мероприятия проекта</t>
  </si>
  <si>
    <t>УрДУ, КРАСС</t>
  </si>
  <si>
    <t>Приглашенные на круглый стол: по 2 специалиста с каждого ВУЗа (Ташкент, Карши, Наманган), плюс методист (по рекомендации Волкова), Назар ака</t>
  </si>
  <si>
    <t>2 ночи 8 человек прилетевшие</t>
  </si>
  <si>
    <t>2 раза по 1 кофе-брейку на 1 день</t>
  </si>
  <si>
    <t>конракт lump sum</t>
  </si>
  <si>
    <t>1</t>
  </si>
  <si>
    <t>Administrator</t>
  </si>
  <si>
    <t xml:space="preserve">кто? </t>
  </si>
  <si>
    <t>Сколько человек и если знаете, то кто именно?</t>
  </si>
  <si>
    <t>Итого по Задаче 1</t>
  </si>
  <si>
    <t>possibly UNDP</t>
  </si>
  <si>
    <t>Задача 2.  Апробация и внедрение новой учебной программы по предмету «Прикладная экология и устойчивое природопользование»</t>
  </si>
  <si>
    <r>
      <t>Мероприятие 1.1</t>
    </r>
    <r>
      <rPr>
        <sz val="10"/>
        <color indexed="8"/>
        <rFont val="Times New Roman"/>
        <family val="1"/>
        <charset val="204"/>
      </rPr>
      <t xml:space="preserve"> Рассмотрение и адаптация учебной программы</t>
    </r>
  </si>
  <si>
    <r>
      <t>Мероприятие 1.2</t>
    </r>
    <r>
      <rPr>
        <sz val="10"/>
        <color indexed="8"/>
        <rFont val="Times New Roman"/>
        <family val="1"/>
        <charset val="204"/>
      </rPr>
      <t xml:space="preserve"> Обсуждение структуры учебной программы с пилотными ВУЗами</t>
    </r>
  </si>
  <si>
    <r>
      <t>Мероприятие 1.3</t>
    </r>
    <r>
      <rPr>
        <sz val="10"/>
        <color indexed="8"/>
        <rFont val="Times New Roman"/>
        <family val="1"/>
        <charset val="204"/>
      </rPr>
      <t xml:space="preserve"> Разработка учебной программы</t>
    </r>
  </si>
  <si>
    <t>3 преподователя с ВУЗОв, методист, Назар-ака</t>
  </si>
  <si>
    <t xml:space="preserve">для ???? </t>
  </si>
  <si>
    <t>методист + ННО КРАСС</t>
  </si>
  <si>
    <t>за одну поездку специалист ННО КРАСС вместе с методистом проведут мониторинг в Карши, Намангане и Ташкенте. И одна поездка методиста в Ургенч для мониторинга в УРДУ</t>
  </si>
  <si>
    <t>для сотрудника КРАСС для Ташкента, по приезду из Ургенча, по приезду из Намангана, по приезду из Карши</t>
  </si>
  <si>
    <t>Проживание в гостинице + суточные в Ташкенте</t>
  </si>
  <si>
    <t>Проживание в гостинице + суточные в Намангане и Карши</t>
  </si>
  <si>
    <t>для сотрудника КРАСС и методиста</t>
  </si>
  <si>
    <t>Проживание в гостинице + суточные в Ургенче</t>
  </si>
  <si>
    <t>для методиста</t>
  </si>
  <si>
    <r>
      <t>Мероприятие 2.4</t>
    </r>
    <r>
      <rPr>
        <sz val="10"/>
        <color indexed="8"/>
        <rFont val="Times New Roman"/>
        <family val="1"/>
        <charset val="204"/>
      </rPr>
      <t xml:space="preserve"> Мониторинг успешности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преподавания</t>
    </r>
  </si>
  <si>
    <r>
      <t>Мероприятие 2.1</t>
    </r>
    <r>
      <rPr>
        <sz val="10"/>
        <color indexed="8"/>
        <rFont val="Times New Roman"/>
        <family val="1"/>
        <charset val="204"/>
      </rPr>
      <t xml:space="preserve"> Тренинг для тренеров</t>
    </r>
  </si>
  <si>
    <r>
      <t>Мероприятие 2.2</t>
    </r>
    <r>
      <rPr>
        <sz val="10"/>
        <color indexed="8"/>
        <rFont val="Times New Roman"/>
        <family val="1"/>
        <charset val="204"/>
      </rPr>
      <t xml:space="preserve"> Подготовка/распечатка материалов</t>
    </r>
  </si>
  <si>
    <r>
      <t>Мероприятие 2.3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Проведение занятий и мониторинг качества</t>
    </r>
  </si>
  <si>
    <t>Задача 3.  Создание методического кабинета по прикладной экологии и открытие доступа для студентов, преподавателей, и прочих заинтересованных лиц к «экологической» информации</t>
  </si>
  <si>
    <r>
      <t>Мероприятие 3.1</t>
    </r>
    <r>
      <rPr>
        <sz val="10"/>
        <rFont val="Times New Roman"/>
        <family val="1"/>
        <charset val="204"/>
      </rPr>
      <t xml:space="preserve">  Сбор, сортировка и организация информации</t>
    </r>
  </si>
  <si>
    <r>
      <t>Мероприятие 3.2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Подготовка соответствующего помещения в УрДУ для организации методического кабинета</t>
    </r>
  </si>
  <si>
    <r>
      <t>Мероприятие 3.3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Подготовка/приобретение соответствующего оборудования, мебели, и прочего необходимого инвентаря </t>
    </r>
  </si>
  <si>
    <t>ремонстные работы</t>
  </si>
  <si>
    <t>1 кабинет</t>
  </si>
  <si>
    <r>
      <t xml:space="preserve">Мероприятие 3.4 </t>
    </r>
    <r>
      <rPr>
        <sz val="10"/>
        <rFont val="Times New Roman"/>
        <family val="1"/>
        <charset val="204"/>
      </rPr>
      <t>Подготовка рабочего персонала для ведения, эксплуатации, поддержания и постоянного обновления</t>
    </r>
  </si>
  <si>
    <t>выделение сотрудника</t>
  </si>
  <si>
    <t>оплата его зар.платы.</t>
  </si>
  <si>
    <t>ставка</t>
  </si>
  <si>
    <t>1 ставка на 5 месяцев действия проекта</t>
  </si>
  <si>
    <r>
      <t xml:space="preserve">Мероприятие 3.5 </t>
    </r>
    <r>
      <rPr>
        <sz val="10"/>
        <rFont val="Times New Roman"/>
        <family val="1"/>
        <charset val="204"/>
      </rPr>
      <t>Создание эл.страницы</t>
    </r>
  </si>
  <si>
    <t>работа веб дизайнера</t>
  </si>
  <si>
    <t>создание страницы</t>
  </si>
  <si>
    <t>веб страничка на сайте УРДУ</t>
  </si>
  <si>
    <t>Итого по Задаче 2</t>
  </si>
  <si>
    <t>Задача 4. Повышение профессиональных знаний и навыков научно-педагогических кадров в сфере экологического образования для Хорезмской области</t>
  </si>
  <si>
    <t>Итого по Задаче 3</t>
  </si>
  <si>
    <r>
      <t>Мероприятие 4.1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Подготовка и распечатка дополнительного материала для использования в Институте Повышения Квалификации научно-педагогических кадров</t>
    </r>
  </si>
  <si>
    <r>
      <t>Мероприятие 4.2</t>
    </r>
    <r>
      <rPr>
        <sz val="10"/>
        <color indexed="8"/>
        <rFont val="Times New Roman"/>
        <family val="1"/>
        <charset val="204"/>
      </rPr>
      <t xml:space="preserve"> Проведение серии тренингов </t>
    </r>
  </si>
  <si>
    <t>Итого по Задаче 4</t>
  </si>
  <si>
    <t>Предварительный итог по задачам</t>
  </si>
  <si>
    <t xml:space="preserve">ПРООН ISS </t>
  </si>
  <si>
    <t>Итого по организационным расходам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</si>
</sst>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70" formatCode="[$$-409]#,##0.00"/>
  </numFmts>
  <fonts count="30">
    <font>
      <sz val="11"/>
      <color theme="1"/>
      <name val="Calibri"/>
      <family val="2"/>
      <charset val="204"/>
      <scheme val="minor"/>
    </font>
    <font>
      <u/>
      <sz val="12"/>
      <color indexed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Arial"/>
      <family val="2"/>
      <charset val="204"/>
    </font>
    <font>
      <b/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8"/>
      <color indexed="10"/>
      <name val="Arial Cyr"/>
      <charset val="204"/>
    </font>
    <font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5">
    <xf numFmtId="0" fontId="0" fillId="0" borderId="0" xfId="0"/>
    <xf numFmtId="0" fontId="0" fillId="0" borderId="0" xfId="0" applyAlignment="1">
      <alignment horizontal="center"/>
    </xf>
    <xf numFmtId="0" fontId="3" fillId="0" borderId="0" xfId="1" applyFont="1" applyBorder="1"/>
    <xf numFmtId="0" fontId="3" fillId="0" borderId="0" xfId="1" applyFont="1"/>
    <xf numFmtId="0" fontId="4" fillId="0" borderId="0" xfId="0" applyFont="1" applyFill="1" applyBorder="1" applyAlignment="1">
      <alignment horizontal="justify"/>
    </xf>
    <xf numFmtId="0" fontId="5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wrapText="1"/>
    </xf>
    <xf numFmtId="0" fontId="5" fillId="2" borderId="1" xfId="1" applyFont="1" applyFill="1" applyBorder="1" applyAlignment="1"/>
    <xf numFmtId="49" fontId="5" fillId="2" borderId="1" xfId="1" applyNumberFormat="1" applyFont="1" applyFill="1" applyBorder="1" applyAlignment="1">
      <alignment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1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/>
    <xf numFmtId="49" fontId="6" fillId="0" borderId="0" xfId="1" applyNumberFormat="1" applyFont="1" applyFill="1" applyBorder="1" applyAlignment="1">
      <alignment horizontal="left" vertical="center" wrapText="1"/>
    </xf>
    <xf numFmtId="0" fontId="6" fillId="0" borderId="0" xfId="1" applyFont="1" applyBorder="1"/>
    <xf numFmtId="0" fontId="6" fillId="0" borderId="0" xfId="1" applyFont="1" applyFill="1" applyBorder="1" applyAlignment="1">
      <alignment horizontal="center"/>
    </xf>
    <xf numFmtId="0" fontId="7" fillId="0" borderId="0" xfId="1" applyFont="1" applyFill="1" applyAlignment="1">
      <alignment horizontal="center"/>
    </xf>
    <xf numFmtId="0" fontId="2" fillId="0" borderId="0" xfId="1" applyFont="1" applyBorder="1"/>
    <xf numFmtId="49" fontId="6" fillId="0" borderId="2" xfId="1" applyNumberFormat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wrapText="1"/>
    </xf>
    <xf numFmtId="1" fontId="6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/>
    </xf>
    <xf numFmtId="0" fontId="4" fillId="0" borderId="0" xfId="0" applyFont="1" applyBorder="1" applyAlignment="1">
      <alignment horizontal="justify"/>
    </xf>
    <xf numFmtId="1" fontId="6" fillId="0" borderId="0" xfId="1" applyNumberFormat="1" applyFont="1" applyFill="1" applyBorder="1" applyAlignment="1">
      <alignment horizontal="center" vertical="center"/>
    </xf>
    <xf numFmtId="1" fontId="6" fillId="0" borderId="2" xfId="1" applyNumberFormat="1" applyFont="1" applyFill="1" applyBorder="1" applyAlignment="1">
      <alignment horizontal="center" vertical="center"/>
    </xf>
    <xf numFmtId="0" fontId="6" fillId="0" borderId="2" xfId="1" applyFont="1" applyBorder="1"/>
    <xf numFmtId="0" fontId="6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vertical="center" wrapText="1"/>
    </xf>
    <xf numFmtId="1" fontId="6" fillId="0" borderId="3" xfId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justify"/>
    </xf>
    <xf numFmtId="1" fontId="6" fillId="0" borderId="2" xfId="1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 vertical="center" wrapText="1"/>
    </xf>
    <xf numFmtId="1" fontId="6" fillId="0" borderId="3" xfId="1" applyNumberFormat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2" xfId="1" applyFont="1" applyBorder="1"/>
    <xf numFmtId="49" fontId="6" fillId="0" borderId="0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3" borderId="0" xfId="1" applyNumberFormat="1" applyFont="1" applyFill="1" applyBorder="1" applyAlignment="1">
      <alignment horizontal="left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8" fillId="0" borderId="0" xfId="1" applyFont="1" applyBorder="1"/>
    <xf numFmtId="49" fontId="5" fillId="3" borderId="2" xfId="1" applyNumberFormat="1" applyFont="1" applyFill="1" applyBorder="1" applyAlignment="1">
      <alignment horizontal="left" vertical="center" wrapText="1"/>
    </xf>
    <xf numFmtId="0" fontId="5" fillId="3" borderId="2" xfId="1" applyFont="1" applyFill="1" applyBorder="1" applyAlignment="1">
      <alignment horizontal="center" vertical="center" wrapText="1"/>
    </xf>
    <xf numFmtId="1" fontId="5" fillId="3" borderId="2" xfId="1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justify" vertical="top" wrapText="1"/>
    </xf>
    <xf numFmtId="0" fontId="11" fillId="0" borderId="5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2" fillId="0" borderId="7" xfId="0" applyFont="1" applyBorder="1" applyAlignment="1">
      <alignment horizontal="center" vertical="top" wrapText="1"/>
    </xf>
    <xf numFmtId="1" fontId="12" fillId="0" borderId="7" xfId="0" applyNumberFormat="1" applyFont="1" applyBorder="1" applyAlignment="1">
      <alignment horizontal="center" vertical="top" wrapText="1"/>
    </xf>
    <xf numFmtId="49" fontId="12" fillId="0" borderId="7" xfId="0" applyNumberFormat="1" applyFont="1" applyBorder="1" applyAlignment="1">
      <alignment horizontal="center" vertical="top" wrapText="1"/>
    </xf>
    <xf numFmtId="1" fontId="11" fillId="0" borderId="7" xfId="0" applyNumberFormat="1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1" fontId="0" fillId="0" borderId="7" xfId="0" applyNumberForma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5" fillId="4" borderId="0" xfId="1" applyFont="1" applyFill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wrapText="1"/>
    </xf>
    <xf numFmtId="0" fontId="5" fillId="0" borderId="0" xfId="1" applyFont="1" applyFill="1" applyAlignment="1">
      <alignment horizontal="center"/>
    </xf>
    <xf numFmtId="0" fontId="13" fillId="0" borderId="0" xfId="0" applyFont="1"/>
    <xf numFmtId="0" fontId="2" fillId="0" borderId="2" xfId="1" applyFont="1" applyBorder="1"/>
    <xf numFmtId="1" fontId="6" fillId="0" borderId="0" xfId="1" applyNumberFormat="1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justify"/>
    </xf>
    <xf numFmtId="0" fontId="3" fillId="0" borderId="0" xfId="1" applyFont="1" applyAlignment="1">
      <alignment horizontal="center"/>
    </xf>
    <xf numFmtId="1" fontId="6" fillId="3" borderId="0" xfId="1" applyNumberFormat="1" applyFont="1" applyFill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justify" vertical="top" wrapText="1"/>
    </xf>
    <xf numFmtId="0" fontId="13" fillId="0" borderId="8" xfId="0" applyFont="1" applyBorder="1" applyAlignment="1">
      <alignment horizontal="justify"/>
    </xf>
    <xf numFmtId="0" fontId="14" fillId="0" borderId="8" xfId="0" applyFont="1" applyBorder="1" applyAlignment="1">
      <alignment vertical="top" wrapText="1"/>
    </xf>
    <xf numFmtId="0" fontId="13" fillId="0" borderId="8" xfId="0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13" fillId="0" borderId="9" xfId="0" applyFont="1" applyBorder="1" applyAlignment="1">
      <alignment horizontal="justify"/>
    </xf>
    <xf numFmtId="0" fontId="14" fillId="0" borderId="9" xfId="0" applyFont="1" applyBorder="1" applyAlignment="1">
      <alignment vertical="top" wrapText="1"/>
    </xf>
    <xf numFmtId="0" fontId="14" fillId="5" borderId="9" xfId="0" applyFont="1" applyFill="1" applyBorder="1" applyAlignment="1">
      <alignment vertical="top" wrapText="1"/>
    </xf>
    <xf numFmtId="0" fontId="14" fillId="5" borderId="8" xfId="0" applyFont="1" applyFill="1" applyBorder="1" applyAlignment="1">
      <alignment vertical="top" wrapText="1"/>
    </xf>
    <xf numFmtId="0" fontId="0" fillId="5" borderId="8" xfId="0" applyFill="1" applyBorder="1"/>
    <xf numFmtId="0" fontId="0" fillId="5" borderId="8" xfId="0" applyFill="1" applyBorder="1" applyAlignment="1">
      <alignment horizontal="center"/>
    </xf>
    <xf numFmtId="0" fontId="0" fillId="0" borderId="8" xfId="0" applyFill="1" applyBorder="1"/>
    <xf numFmtId="0" fontId="1" fillId="0" borderId="8" xfId="0" applyFont="1" applyFill="1" applyBorder="1" applyAlignment="1">
      <alignment horizontal="justify"/>
    </xf>
    <xf numFmtId="0" fontId="14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0" xfId="0" applyFont="1"/>
    <xf numFmtId="0" fontId="16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justify" vertical="top" wrapText="1"/>
    </xf>
    <xf numFmtId="165" fontId="9" fillId="0" borderId="7" xfId="0" applyNumberFormat="1" applyFont="1" applyBorder="1" applyAlignment="1">
      <alignment horizontal="justify" vertical="top" wrapText="1"/>
    </xf>
    <xf numFmtId="164" fontId="9" fillId="0" borderId="6" xfId="0" applyNumberFormat="1" applyFont="1" applyBorder="1" applyAlignment="1">
      <alignment horizontal="justify" vertical="top" wrapText="1"/>
    </xf>
    <xf numFmtId="164" fontId="9" fillId="0" borderId="7" xfId="0" applyNumberFormat="1" applyFont="1" applyBorder="1" applyAlignment="1">
      <alignment horizontal="justify" vertical="top" wrapText="1"/>
    </xf>
    <xf numFmtId="0" fontId="6" fillId="0" borderId="0" xfId="1" applyFont="1" applyBorder="1" applyAlignment="1">
      <alignment vertical="center" wrapText="1"/>
    </xf>
    <xf numFmtId="1" fontId="6" fillId="4" borderId="0" xfId="1" applyNumberFormat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/>
    </xf>
    <xf numFmtId="0" fontId="22" fillId="0" borderId="2" xfId="1" applyFont="1" applyFill="1" applyBorder="1" applyAlignment="1">
      <alignment vertical="center" wrapText="1"/>
    </xf>
    <xf numFmtId="1" fontId="22" fillId="0" borderId="2" xfId="1" applyNumberFormat="1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wrapText="1"/>
    </xf>
    <xf numFmtId="1" fontId="22" fillId="0" borderId="2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vertical="center" wrapText="1"/>
    </xf>
    <xf numFmtId="1" fontId="22" fillId="0" borderId="0" xfId="1" applyNumberFormat="1" applyFont="1" applyFill="1" applyBorder="1" applyAlignment="1">
      <alignment horizontal="center" vertical="center" wrapText="1"/>
    </xf>
    <xf numFmtId="1" fontId="22" fillId="0" borderId="0" xfId="1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justify"/>
    </xf>
    <xf numFmtId="0" fontId="22" fillId="0" borderId="0" xfId="1" applyFont="1" applyFill="1" applyBorder="1" applyAlignment="1"/>
    <xf numFmtId="0" fontId="22" fillId="0" borderId="0" xfId="1" applyFont="1" applyFill="1" applyBorder="1" applyAlignment="1">
      <alignment horizontal="center" vertical="center"/>
    </xf>
    <xf numFmtId="49" fontId="22" fillId="0" borderId="0" xfId="1" applyNumberFormat="1" applyFont="1" applyFill="1" applyBorder="1" applyAlignment="1">
      <alignment horizontal="left" vertical="center" wrapText="1"/>
    </xf>
    <xf numFmtId="0" fontId="22" fillId="0" borderId="0" xfId="1" applyFont="1" applyBorder="1" applyAlignment="1"/>
    <xf numFmtId="49" fontId="22" fillId="0" borderId="2" xfId="1" applyNumberFormat="1" applyFont="1" applyFill="1" applyBorder="1" applyAlignment="1">
      <alignment horizontal="left" vertical="center" wrapText="1"/>
    </xf>
    <xf numFmtId="0" fontId="22" fillId="0" borderId="2" xfId="1" applyFont="1" applyBorder="1" applyAlignment="1"/>
    <xf numFmtId="0" fontId="22" fillId="0" borderId="2" xfId="1" applyFont="1" applyBorder="1"/>
    <xf numFmtId="1" fontId="22" fillId="0" borderId="0" xfId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" vertical="center" wrapText="1"/>
    </xf>
    <xf numFmtId="0" fontId="22" fillId="0" borderId="0" xfId="1" applyFont="1" applyBorder="1"/>
    <xf numFmtId="0" fontId="22" fillId="0" borderId="2" xfId="1" applyFont="1" applyFill="1" applyBorder="1" applyAlignment="1"/>
    <xf numFmtId="0" fontId="22" fillId="0" borderId="2" xfId="1" applyFont="1" applyFill="1" applyBorder="1" applyAlignment="1">
      <alignment horizontal="center" vertical="center"/>
    </xf>
    <xf numFmtId="164" fontId="22" fillId="0" borderId="0" xfId="1" applyNumberFormat="1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vertical="center" wrapText="1"/>
    </xf>
    <xf numFmtId="1" fontId="22" fillId="0" borderId="3" xfId="1" applyNumberFormat="1" applyFont="1" applyFill="1" applyBorder="1" applyAlignment="1">
      <alignment horizontal="center" vertical="center" wrapText="1"/>
    </xf>
    <xf numFmtId="1" fontId="22" fillId="0" borderId="3" xfId="1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justify"/>
    </xf>
    <xf numFmtId="0" fontId="22" fillId="0" borderId="0" xfId="1" applyFont="1" applyBorder="1" applyAlignment="1">
      <alignment horizontal="center"/>
    </xf>
    <xf numFmtId="0" fontId="22" fillId="0" borderId="2" xfId="1" applyFont="1" applyBorder="1" applyAlignment="1">
      <alignment horizontal="center"/>
    </xf>
    <xf numFmtId="0" fontId="23" fillId="0" borderId="2" xfId="0" applyFont="1" applyBorder="1" applyAlignment="1">
      <alignment horizontal="justify"/>
    </xf>
    <xf numFmtId="0" fontId="22" fillId="0" borderId="2" xfId="1" applyFont="1" applyFill="1" applyBorder="1" applyAlignment="1">
      <alignment horizontal="left" vertical="center" wrapText="1"/>
    </xf>
    <xf numFmtId="0" fontId="22" fillId="0" borderId="0" xfId="1" applyFont="1" applyFill="1" applyBorder="1" applyAlignment="1">
      <alignment horizontal="left" vertical="center" wrapText="1"/>
    </xf>
    <xf numFmtId="49" fontId="22" fillId="0" borderId="0" xfId="1" applyNumberFormat="1" applyFont="1" applyFill="1" applyBorder="1" applyAlignment="1">
      <alignment horizontal="center" vertical="center" wrapText="1"/>
    </xf>
    <xf numFmtId="49" fontId="22" fillId="0" borderId="2" xfId="1" applyNumberFormat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center" vertical="center" wrapText="1"/>
    </xf>
    <xf numFmtId="49" fontId="22" fillId="3" borderId="0" xfId="1" applyNumberFormat="1" applyFont="1" applyFill="1" applyBorder="1" applyAlignment="1">
      <alignment horizontal="left" vertical="center" wrapText="1"/>
    </xf>
    <xf numFmtId="0" fontId="22" fillId="3" borderId="0" xfId="1" applyFont="1" applyFill="1" applyBorder="1" applyAlignment="1">
      <alignment horizontal="center" vertical="center" wrapText="1"/>
    </xf>
    <xf numFmtId="1" fontId="22" fillId="3" borderId="0" xfId="1" applyNumberFormat="1" applyFont="1" applyFill="1" applyBorder="1" applyAlignment="1">
      <alignment horizontal="center" vertical="center" wrapText="1"/>
    </xf>
    <xf numFmtId="49" fontId="21" fillId="3" borderId="2" xfId="1" applyNumberFormat="1" applyFont="1" applyFill="1" applyBorder="1" applyAlignment="1">
      <alignment horizontal="left" vertical="center" wrapText="1"/>
    </xf>
    <xf numFmtId="0" fontId="21" fillId="3" borderId="2" xfId="1" applyFont="1" applyFill="1" applyBorder="1" applyAlignment="1">
      <alignment horizontal="center" vertical="center" wrapText="1"/>
    </xf>
    <xf numFmtId="1" fontId="21" fillId="3" borderId="2" xfId="1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/>
    </xf>
    <xf numFmtId="0" fontId="23" fillId="0" borderId="3" xfId="0" applyFont="1" applyBorder="1" applyAlignment="1">
      <alignment horizontal="justify"/>
    </xf>
    <xf numFmtId="0" fontId="23" fillId="0" borderId="0" xfId="0" applyFont="1"/>
    <xf numFmtId="0" fontId="14" fillId="0" borderId="10" xfId="0" applyFont="1" applyBorder="1" applyAlignment="1">
      <alignment horizontal="center" vertical="top" wrapText="1"/>
    </xf>
    <xf numFmtId="0" fontId="21" fillId="0" borderId="11" xfId="1" applyFont="1" applyFill="1" applyBorder="1" applyAlignment="1">
      <alignment horizontal="center"/>
    </xf>
    <xf numFmtId="0" fontId="21" fillId="0" borderId="11" xfId="1" applyFont="1" applyFill="1" applyBorder="1" applyAlignment="1">
      <alignment horizontal="center" wrapText="1"/>
    </xf>
    <xf numFmtId="49" fontId="21" fillId="0" borderId="11" xfId="1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justify" vertical="top" wrapText="1"/>
    </xf>
    <xf numFmtId="0" fontId="20" fillId="0" borderId="0" xfId="0" applyFont="1" applyBorder="1" applyAlignment="1">
      <alignment horizontal="center" vertical="top" wrapText="1"/>
    </xf>
    <xf numFmtId="3" fontId="20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1" fontId="12" fillId="0" borderId="0" xfId="0" applyNumberFormat="1" applyFont="1" applyBorder="1" applyAlignment="1">
      <alignment horizontal="center" vertical="top" wrapText="1"/>
    </xf>
    <xf numFmtId="1" fontId="0" fillId="0" borderId="0" xfId="0" applyNumberForma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vertical="top" wrapText="1"/>
    </xf>
    <xf numFmtId="1" fontId="11" fillId="0" borderId="0" xfId="0" applyNumberFormat="1" applyFont="1" applyBorder="1" applyAlignment="1">
      <alignment horizontal="center" vertical="top" wrapText="1"/>
    </xf>
    <xf numFmtId="0" fontId="26" fillId="0" borderId="0" xfId="1" applyFont="1" applyBorder="1"/>
    <xf numFmtId="0" fontId="26" fillId="0" borderId="0" xfId="1" applyFont="1" applyBorder="1" applyAlignment="1">
      <alignment vertical="center" wrapText="1"/>
    </xf>
    <xf numFmtId="170" fontId="6" fillId="0" borderId="0" xfId="1" applyNumberFormat="1" applyFont="1" applyFill="1" applyBorder="1" applyAlignment="1">
      <alignment horizontal="center" vertical="center" wrapText="1"/>
    </xf>
    <xf numFmtId="170" fontId="5" fillId="0" borderId="0" xfId="1" applyNumberFormat="1" applyFont="1" applyFill="1" applyBorder="1" applyAlignment="1">
      <alignment horizontal="center" vertical="center" wrapText="1"/>
    </xf>
    <xf numFmtId="0" fontId="3" fillId="7" borderId="0" xfId="1" applyFont="1" applyFill="1" applyBorder="1"/>
    <xf numFmtId="0" fontId="6" fillId="7" borderId="0" xfId="1" applyFont="1" applyFill="1" applyBorder="1" applyAlignment="1">
      <alignment horizontal="center" vertical="center" wrapText="1"/>
    </xf>
    <xf numFmtId="49" fontId="6" fillId="7" borderId="0" xfId="1" applyNumberFormat="1" applyFont="1" applyFill="1" applyBorder="1" applyAlignment="1">
      <alignment horizontal="center" vertical="center" wrapText="1"/>
    </xf>
    <xf numFmtId="170" fontId="6" fillId="7" borderId="0" xfId="1" applyNumberFormat="1" applyFont="1" applyFill="1" applyBorder="1" applyAlignment="1">
      <alignment horizontal="center" vertical="center" wrapText="1"/>
    </xf>
    <xf numFmtId="170" fontId="5" fillId="7" borderId="0" xfId="1" applyNumberFormat="1" applyFont="1" applyFill="1" applyBorder="1" applyAlignment="1">
      <alignment horizontal="center" vertical="center" wrapText="1"/>
    </xf>
    <xf numFmtId="49" fontId="5" fillId="7" borderId="0" xfId="1" applyNumberFormat="1" applyFont="1" applyFill="1" applyBorder="1" applyAlignment="1">
      <alignment horizontal="left" vertical="center" wrapText="1"/>
    </xf>
    <xf numFmtId="170" fontId="3" fillId="0" borderId="0" xfId="1" applyNumberFormat="1" applyFont="1" applyBorder="1"/>
    <xf numFmtId="0" fontId="4" fillId="0" borderId="0" xfId="0" applyFont="1" applyAlignment="1">
      <alignment horizontal="justify"/>
    </xf>
    <xf numFmtId="0" fontId="4" fillId="0" borderId="0" xfId="0" applyFont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9" fontId="6" fillId="0" borderId="0" xfId="1" applyNumberFormat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27" fillId="0" borderId="0" xfId="1" applyFont="1" applyBorder="1"/>
    <xf numFmtId="0" fontId="29" fillId="0" borderId="0" xfId="1" applyFont="1" applyFill="1" applyBorder="1" applyAlignment="1">
      <alignment vertical="center" wrapText="1"/>
    </xf>
    <xf numFmtId="49" fontId="5" fillId="8" borderId="13" xfId="1" applyNumberFormat="1" applyFont="1" applyFill="1" applyBorder="1" applyAlignment="1">
      <alignment horizontal="left" vertical="center" wrapText="1"/>
    </xf>
    <xf numFmtId="0" fontId="5" fillId="8" borderId="14" xfId="1" applyFont="1" applyFill="1" applyBorder="1" applyAlignment="1">
      <alignment horizontal="center" vertical="center" wrapText="1"/>
    </xf>
    <xf numFmtId="49" fontId="5" fillId="8" borderId="14" xfId="1" applyNumberFormat="1" applyFont="1" applyFill="1" applyBorder="1" applyAlignment="1">
      <alignment horizontal="left" vertical="center" wrapText="1"/>
    </xf>
    <xf numFmtId="170" fontId="5" fillId="8" borderId="14" xfId="1" applyNumberFormat="1" applyFont="1" applyFill="1" applyBorder="1" applyAlignment="1">
      <alignment horizontal="center" vertical="center" wrapText="1"/>
    </xf>
    <xf numFmtId="0" fontId="5" fillId="8" borderId="15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7" fillId="6" borderId="13" xfId="0" applyFont="1" applyFill="1" applyBorder="1" applyAlignment="1">
      <alignment horizontal="justify" vertical="center"/>
    </xf>
    <xf numFmtId="0" fontId="0" fillId="6" borderId="14" xfId="0" applyFill="1" applyBorder="1" applyAlignment="1">
      <alignment horizontal="justify" vertical="center"/>
    </xf>
    <xf numFmtId="0" fontId="0" fillId="6" borderId="15" xfId="0" applyFill="1" applyBorder="1" applyAlignment="1">
      <alignment horizontal="justify" vertical="center"/>
    </xf>
    <xf numFmtId="0" fontId="17" fillId="6" borderId="13" xfId="0" applyFont="1" applyFill="1" applyBorder="1" applyAlignment="1">
      <alignment horizontal="justify" vertical="center" wrapText="1"/>
    </xf>
    <xf numFmtId="0" fontId="0" fillId="6" borderId="14" xfId="0" applyFill="1" applyBorder="1" applyAlignment="1">
      <alignment horizontal="justify" vertical="center" wrapText="1"/>
    </xf>
    <xf numFmtId="0" fontId="0" fillId="6" borderId="15" xfId="0" applyFill="1" applyBorder="1" applyAlignment="1">
      <alignment horizontal="justify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20"/>
  <sheetViews>
    <sheetView zoomScale="70" zoomScaleNormal="70" workbookViewId="0">
      <selection activeCell="B2" sqref="B2:AA19"/>
    </sheetView>
  </sheetViews>
  <sheetFormatPr defaultRowHeight="15"/>
  <cols>
    <col min="2" max="2" width="49.140625" customWidth="1"/>
    <col min="3" max="3" width="5.28515625" customWidth="1"/>
    <col min="4" max="4" width="5.7109375" customWidth="1"/>
    <col min="5" max="5" width="5.42578125" customWidth="1"/>
    <col min="6" max="6" width="5.85546875" customWidth="1"/>
    <col min="7" max="7" width="5.5703125" customWidth="1"/>
    <col min="8" max="10" width="5.7109375" customWidth="1"/>
    <col min="11" max="11" width="6.140625" customWidth="1"/>
    <col min="12" max="14" width="6.28515625" customWidth="1"/>
    <col min="15" max="15" width="6" customWidth="1"/>
    <col min="16" max="16" width="5.85546875" customWidth="1"/>
    <col min="17" max="17" width="6.28515625" customWidth="1"/>
    <col min="18" max="18" width="6.7109375" customWidth="1"/>
    <col min="19" max="19" width="6" customWidth="1"/>
    <col min="20" max="20" width="7.140625" customWidth="1"/>
    <col min="21" max="21" width="6.42578125" style="1" customWidth="1"/>
    <col min="22" max="23" width="6" customWidth="1"/>
    <col min="24" max="25" width="6.85546875" customWidth="1"/>
    <col min="26" max="26" width="7.42578125" customWidth="1"/>
  </cols>
  <sheetData>
    <row r="2" spans="2:27">
      <c r="B2" s="182" t="s">
        <v>132</v>
      </c>
      <c r="C2" s="186">
        <v>2012</v>
      </c>
      <c r="D2" s="187"/>
      <c r="E2" s="187"/>
      <c r="F2" s="187">
        <v>2013</v>
      </c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>
        <v>2014</v>
      </c>
      <c r="S2" s="187"/>
      <c r="T2" s="187"/>
      <c r="U2" s="187"/>
      <c r="V2" s="187"/>
      <c r="W2" s="187"/>
      <c r="X2" s="187"/>
      <c r="Y2" s="187"/>
      <c r="Z2" s="188"/>
      <c r="AA2" s="184" t="s">
        <v>133</v>
      </c>
    </row>
    <row r="3" spans="2:27" ht="15.75" thickBot="1">
      <c r="B3" s="183"/>
      <c r="C3" s="140" t="s">
        <v>143</v>
      </c>
      <c r="D3" s="140" t="s">
        <v>144</v>
      </c>
      <c r="E3" s="140" t="s">
        <v>145</v>
      </c>
      <c r="F3" s="140" t="s">
        <v>134</v>
      </c>
      <c r="G3" s="140" t="s">
        <v>135</v>
      </c>
      <c r="H3" s="140" t="s">
        <v>136</v>
      </c>
      <c r="I3" s="140" t="s">
        <v>137</v>
      </c>
      <c r="J3" s="140" t="s">
        <v>138</v>
      </c>
      <c r="K3" s="140" t="s">
        <v>139</v>
      </c>
      <c r="L3" s="140" t="s">
        <v>140</v>
      </c>
      <c r="M3" s="140" t="s">
        <v>141</v>
      </c>
      <c r="N3" s="140" t="s">
        <v>142</v>
      </c>
      <c r="O3" s="140" t="s">
        <v>143</v>
      </c>
      <c r="P3" s="140" t="s">
        <v>144</v>
      </c>
      <c r="Q3" s="140" t="s">
        <v>145</v>
      </c>
      <c r="R3" s="140" t="s">
        <v>134</v>
      </c>
      <c r="S3" s="140" t="s">
        <v>135</v>
      </c>
      <c r="T3" s="140" t="s">
        <v>136</v>
      </c>
      <c r="U3" s="140" t="s">
        <v>137</v>
      </c>
      <c r="V3" s="140" t="s">
        <v>138</v>
      </c>
      <c r="W3" s="140" t="s">
        <v>139</v>
      </c>
      <c r="X3" s="140" t="s">
        <v>140</v>
      </c>
      <c r="Y3" s="140" t="s">
        <v>141</v>
      </c>
      <c r="Z3" s="140" t="s">
        <v>142</v>
      </c>
      <c r="AA3" s="185"/>
    </row>
    <row r="4" spans="2:27" ht="45">
      <c r="B4" s="77" t="s">
        <v>146</v>
      </c>
      <c r="C4" s="79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85" t="s">
        <v>3</v>
      </c>
    </row>
    <row r="5" spans="2:27" ht="45">
      <c r="B5" s="72" t="s">
        <v>147</v>
      </c>
      <c r="C5" s="73"/>
      <c r="D5" s="80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86" t="s">
        <v>3</v>
      </c>
    </row>
    <row r="6" spans="2:27" ht="45">
      <c r="B6" s="74" t="s">
        <v>106</v>
      </c>
      <c r="C6" s="73"/>
      <c r="D6" s="73"/>
      <c r="E6" s="80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86" t="s">
        <v>3</v>
      </c>
    </row>
    <row r="7" spans="2:27" ht="45">
      <c r="B7" s="72" t="s">
        <v>107</v>
      </c>
      <c r="C7" s="73"/>
      <c r="D7" s="73"/>
      <c r="E7" s="73"/>
      <c r="F7" s="80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86" t="s">
        <v>3</v>
      </c>
    </row>
    <row r="8" spans="2:27" ht="45">
      <c r="B8" s="72" t="s">
        <v>112</v>
      </c>
      <c r="C8" s="73"/>
      <c r="D8" s="73"/>
      <c r="E8" s="73"/>
      <c r="F8" s="80"/>
      <c r="G8" s="80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86" t="s">
        <v>3</v>
      </c>
    </row>
    <row r="9" spans="2:27" ht="45">
      <c r="B9" s="72" t="s">
        <v>115</v>
      </c>
      <c r="C9" s="73"/>
      <c r="D9" s="73"/>
      <c r="E9" s="73"/>
      <c r="F9" s="73"/>
      <c r="G9" s="73"/>
      <c r="H9" s="80"/>
      <c r="I9" s="80"/>
      <c r="J9" s="80"/>
      <c r="K9" s="80"/>
      <c r="L9" s="80"/>
      <c r="M9" s="73"/>
      <c r="N9" s="73"/>
      <c r="O9" s="80"/>
      <c r="P9" s="80"/>
      <c r="Q9" s="80"/>
      <c r="R9" s="80"/>
      <c r="S9" s="80"/>
      <c r="T9" s="73"/>
      <c r="U9" s="73"/>
      <c r="V9" s="73"/>
      <c r="W9" s="73"/>
      <c r="X9" s="73"/>
      <c r="Y9" s="73"/>
      <c r="Z9" s="73"/>
      <c r="AA9" s="86" t="s">
        <v>3</v>
      </c>
    </row>
    <row r="10" spans="2:27" ht="45">
      <c r="B10" s="72" t="s">
        <v>118</v>
      </c>
      <c r="C10" s="73"/>
      <c r="D10" s="73"/>
      <c r="E10" s="73"/>
      <c r="F10" s="73"/>
      <c r="G10" s="73"/>
      <c r="H10" s="80"/>
      <c r="I10" s="80"/>
      <c r="J10" s="80"/>
      <c r="K10" s="80"/>
      <c r="L10" s="80"/>
      <c r="M10" s="73"/>
      <c r="N10" s="73"/>
      <c r="O10" s="80"/>
      <c r="P10" s="80"/>
      <c r="Q10" s="80"/>
      <c r="R10" s="80"/>
      <c r="S10" s="80"/>
      <c r="T10" s="73"/>
      <c r="U10" s="73"/>
      <c r="V10" s="73"/>
      <c r="W10" s="73"/>
      <c r="X10" s="73"/>
      <c r="Y10" s="73"/>
      <c r="Z10" s="73"/>
      <c r="AA10" s="86" t="s">
        <v>3</v>
      </c>
    </row>
    <row r="11" spans="2:27" ht="45">
      <c r="B11" s="72" t="s">
        <v>148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81"/>
      <c r="T11" s="81"/>
      <c r="U11" s="76"/>
      <c r="V11" s="75"/>
      <c r="W11" s="75"/>
      <c r="X11" s="75"/>
      <c r="Y11" s="75"/>
      <c r="Z11" s="75"/>
      <c r="AA11" s="86" t="s">
        <v>3</v>
      </c>
    </row>
    <row r="12" spans="2:27" ht="45">
      <c r="B12" s="72" t="s">
        <v>120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83"/>
      <c r="U12" s="82"/>
      <c r="V12" s="75"/>
      <c r="W12" s="75"/>
      <c r="X12" s="75"/>
      <c r="Y12" s="75"/>
      <c r="Z12" s="75"/>
      <c r="AA12" s="86" t="s">
        <v>3</v>
      </c>
    </row>
    <row r="13" spans="2:27" ht="45">
      <c r="B13" s="72" t="s">
        <v>121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6"/>
      <c r="V13" s="81"/>
      <c r="W13" s="75"/>
      <c r="X13" s="75"/>
      <c r="Y13" s="75"/>
      <c r="Z13" s="75"/>
      <c r="AA13" s="86" t="s">
        <v>3</v>
      </c>
    </row>
    <row r="14" spans="2:27" ht="45">
      <c r="B14" s="72" t="s">
        <v>149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6"/>
      <c r="V14" s="81"/>
      <c r="W14" s="75"/>
      <c r="X14" s="75"/>
      <c r="Y14" s="75"/>
      <c r="Z14" s="75"/>
      <c r="AA14" s="86" t="s">
        <v>3</v>
      </c>
    </row>
    <row r="15" spans="2:27" ht="45">
      <c r="B15" s="72" t="s">
        <v>150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6"/>
      <c r="V15" s="81"/>
      <c r="W15" s="75"/>
      <c r="X15" s="75"/>
      <c r="Y15" s="75"/>
      <c r="Z15" s="75"/>
      <c r="AA15" s="86" t="s">
        <v>3</v>
      </c>
    </row>
    <row r="16" spans="2:27" ht="45">
      <c r="B16" s="72" t="s">
        <v>151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6"/>
      <c r="V16" s="75"/>
      <c r="W16" s="81"/>
      <c r="X16" s="75"/>
      <c r="Y16" s="75"/>
      <c r="Z16" s="75"/>
      <c r="AA16" s="86" t="s">
        <v>3</v>
      </c>
    </row>
    <row r="17" spans="2:27" ht="60">
      <c r="B17" s="72" t="s">
        <v>124</v>
      </c>
      <c r="C17" s="75"/>
      <c r="D17" s="75"/>
      <c r="E17" s="75"/>
      <c r="F17" s="75"/>
      <c r="G17" s="75"/>
      <c r="H17" s="75"/>
      <c r="I17" s="75"/>
      <c r="J17" s="75"/>
      <c r="K17" s="81"/>
      <c r="L17" s="81"/>
      <c r="M17" s="75"/>
      <c r="N17" s="75"/>
      <c r="O17" s="75"/>
      <c r="P17" s="75"/>
      <c r="Q17" s="75"/>
      <c r="R17" s="75"/>
      <c r="S17" s="75"/>
      <c r="T17" s="75"/>
      <c r="U17" s="76"/>
      <c r="V17" s="75"/>
      <c r="W17" s="75"/>
      <c r="X17" s="75"/>
      <c r="Y17" s="75"/>
      <c r="Z17" s="75"/>
      <c r="AA17" s="86" t="s">
        <v>3</v>
      </c>
    </row>
    <row r="18" spans="2:27" ht="45">
      <c r="B18" s="72" t="s">
        <v>125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81"/>
      <c r="N18" s="81"/>
      <c r="O18" s="75"/>
      <c r="P18" s="75"/>
      <c r="Q18" s="81"/>
      <c r="R18" s="81"/>
      <c r="S18" s="75"/>
      <c r="T18" s="75"/>
      <c r="U18" s="76"/>
      <c r="V18" s="75"/>
      <c r="W18" s="75"/>
      <c r="X18" s="75"/>
      <c r="Y18" s="75"/>
      <c r="Z18" s="75"/>
      <c r="AA18" s="86" t="s">
        <v>3</v>
      </c>
    </row>
    <row r="19" spans="2:27" ht="45">
      <c r="B19" s="84" t="s">
        <v>2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75"/>
      <c r="W19" s="75"/>
      <c r="X19" s="81"/>
      <c r="Y19" s="81"/>
      <c r="Z19" s="81"/>
      <c r="AA19" s="86" t="s">
        <v>3</v>
      </c>
    </row>
    <row r="20" spans="2:27">
      <c r="AA20" s="87"/>
    </row>
  </sheetData>
  <mergeCells count="5">
    <mergeCell ref="B2:B3"/>
    <mergeCell ref="AA2:AA3"/>
    <mergeCell ref="C2:E2"/>
    <mergeCell ref="F2:Q2"/>
    <mergeCell ref="R2:Z2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7"/>
  <sheetViews>
    <sheetView zoomScale="90" zoomScaleNormal="90" workbookViewId="0">
      <pane ySplit="1" topLeftCell="A2" activePane="bottomLeft" state="frozen"/>
      <selection activeCell="C1" sqref="C1"/>
      <selection pane="bottomLeft" sqref="A1:IV65536"/>
    </sheetView>
  </sheetViews>
  <sheetFormatPr defaultRowHeight="11.25"/>
  <cols>
    <col min="1" max="1" width="4.140625" style="3" customWidth="1"/>
    <col min="2" max="2" width="43" style="3" customWidth="1"/>
    <col min="3" max="3" width="15.140625" style="3" customWidth="1"/>
    <col min="4" max="4" width="15.85546875" style="3" customWidth="1"/>
    <col min="5" max="5" width="15.140625" style="3" customWidth="1"/>
    <col min="6" max="6" width="13.7109375" style="3" customWidth="1"/>
    <col min="7" max="7" width="13.85546875" style="3" customWidth="1"/>
    <col min="8" max="8" width="8.42578125" style="3" customWidth="1"/>
    <col min="9" max="9" width="11.5703125" style="3" customWidth="1"/>
    <col min="10" max="10" width="11.42578125" style="3" customWidth="1"/>
    <col min="11" max="11" width="17.7109375" style="69" customWidth="1"/>
    <col min="12" max="12" width="21.140625" style="3" customWidth="1"/>
    <col min="13" max="16384" width="9.140625" style="3"/>
  </cols>
  <sheetData>
    <row r="1" spans="1:12" s="17" customFormat="1" ht="25.5">
      <c r="A1" s="64"/>
      <c r="B1" s="5" t="s">
        <v>0</v>
      </c>
      <c r="C1" s="5" t="s">
        <v>4</v>
      </c>
      <c r="D1" s="6" t="s">
        <v>5</v>
      </c>
      <c r="E1" s="7" t="s">
        <v>6</v>
      </c>
      <c r="F1" s="7" t="s">
        <v>42</v>
      </c>
      <c r="G1" s="6" t="s">
        <v>7</v>
      </c>
      <c r="H1" s="6" t="s">
        <v>43</v>
      </c>
      <c r="I1" s="8" t="s">
        <v>9</v>
      </c>
      <c r="J1" s="8" t="s">
        <v>10</v>
      </c>
      <c r="K1" s="5" t="s">
        <v>11</v>
      </c>
      <c r="L1" s="61" t="s">
        <v>100</v>
      </c>
    </row>
    <row r="2" spans="1:12" s="17" customFormat="1" ht="51">
      <c r="A2" s="64"/>
      <c r="B2" s="60" t="s">
        <v>98</v>
      </c>
      <c r="C2" s="9" t="s">
        <v>103</v>
      </c>
      <c r="D2" s="10" t="s">
        <v>104</v>
      </c>
      <c r="E2" s="10" t="s">
        <v>105</v>
      </c>
      <c r="F2" s="11">
        <v>4</v>
      </c>
      <c r="G2" s="11">
        <v>10</v>
      </c>
      <c r="H2" s="63"/>
      <c r="I2" s="11">
        <f>F2*G2</f>
        <v>40</v>
      </c>
      <c r="J2" s="26">
        <f t="shared" ref="J2:J14" si="0">H2+I2</f>
        <v>40</v>
      </c>
      <c r="K2" s="62"/>
      <c r="L2" s="64"/>
    </row>
    <row r="3" spans="1:12" s="18" customFormat="1" ht="102">
      <c r="A3" s="15"/>
      <c r="B3" s="60" t="s">
        <v>106</v>
      </c>
      <c r="C3" s="9" t="s">
        <v>99</v>
      </c>
      <c r="D3" s="10" t="s">
        <v>44</v>
      </c>
      <c r="E3" s="10" t="s">
        <v>14</v>
      </c>
      <c r="F3" s="11">
        <v>5</v>
      </c>
      <c r="G3" s="11">
        <v>150</v>
      </c>
      <c r="H3" s="11">
        <f t="shared" ref="H3:H9" si="1">F3*G3</f>
        <v>750</v>
      </c>
      <c r="I3" s="11"/>
      <c r="J3" s="26">
        <f t="shared" si="0"/>
        <v>750</v>
      </c>
      <c r="K3" s="9" t="s">
        <v>8</v>
      </c>
      <c r="L3" s="94" t="s">
        <v>153</v>
      </c>
    </row>
    <row r="4" spans="1:12" s="18" customFormat="1" ht="38.25">
      <c r="A4" s="15"/>
      <c r="B4" s="4"/>
      <c r="C4" s="13"/>
      <c r="D4" s="10" t="s">
        <v>101</v>
      </c>
      <c r="E4" s="10" t="s">
        <v>41</v>
      </c>
      <c r="F4" s="12">
        <v>1</v>
      </c>
      <c r="G4" s="12">
        <v>100</v>
      </c>
      <c r="H4" s="12">
        <f t="shared" si="1"/>
        <v>100</v>
      </c>
      <c r="I4" s="11"/>
      <c r="J4" s="26">
        <f t="shared" si="0"/>
        <v>100</v>
      </c>
      <c r="K4" s="9" t="s">
        <v>8</v>
      </c>
      <c r="L4" s="15"/>
    </row>
    <row r="5" spans="1:12" s="18" customFormat="1" ht="25.5">
      <c r="A5" s="15"/>
      <c r="B5" s="4"/>
      <c r="C5" s="13"/>
      <c r="D5" s="10" t="s">
        <v>113</v>
      </c>
      <c r="E5" s="10" t="s">
        <v>14</v>
      </c>
      <c r="F5" s="12">
        <v>2</v>
      </c>
      <c r="G5" s="12">
        <v>20</v>
      </c>
      <c r="H5" s="12">
        <f t="shared" si="1"/>
        <v>40</v>
      </c>
      <c r="I5" s="11"/>
      <c r="J5" s="26">
        <f t="shared" si="0"/>
        <v>40</v>
      </c>
      <c r="K5" s="9" t="s">
        <v>8</v>
      </c>
      <c r="L5" s="15"/>
    </row>
    <row r="6" spans="1:12" s="18" customFormat="1" ht="25.5">
      <c r="A6" s="15"/>
      <c r="B6" s="14"/>
      <c r="C6" s="15"/>
      <c r="D6" s="10" t="s">
        <v>45</v>
      </c>
      <c r="E6" s="10" t="s">
        <v>15</v>
      </c>
      <c r="F6" s="11">
        <v>8</v>
      </c>
      <c r="G6" s="11">
        <v>40</v>
      </c>
      <c r="H6" s="11">
        <f t="shared" si="1"/>
        <v>320</v>
      </c>
      <c r="I6" s="11"/>
      <c r="J6" s="26">
        <f t="shared" si="0"/>
        <v>320</v>
      </c>
      <c r="K6" s="9" t="s">
        <v>8</v>
      </c>
      <c r="L6" s="15"/>
    </row>
    <row r="7" spans="1:12" s="18" customFormat="1" ht="25.5">
      <c r="A7" s="15"/>
      <c r="B7" s="14"/>
      <c r="C7" s="15"/>
      <c r="D7" s="10" t="s">
        <v>46</v>
      </c>
      <c r="E7" s="10" t="s">
        <v>16</v>
      </c>
      <c r="F7" s="11">
        <v>8</v>
      </c>
      <c r="G7" s="11">
        <v>25</v>
      </c>
      <c r="H7" s="11">
        <f t="shared" si="1"/>
        <v>200</v>
      </c>
      <c r="I7" s="11"/>
      <c r="J7" s="26">
        <f t="shared" si="0"/>
        <v>200</v>
      </c>
      <c r="K7" s="9" t="s">
        <v>8</v>
      </c>
      <c r="L7" s="15"/>
    </row>
    <row r="8" spans="1:12" s="18" customFormat="1" ht="12.75">
      <c r="A8" s="15"/>
      <c r="B8" s="14"/>
      <c r="C8" s="15"/>
      <c r="D8" s="10" t="s">
        <v>76</v>
      </c>
      <c r="E8" s="10" t="s">
        <v>20</v>
      </c>
      <c r="F8" s="12">
        <v>10</v>
      </c>
      <c r="G8" s="12">
        <v>5</v>
      </c>
      <c r="H8" s="12">
        <f t="shared" si="1"/>
        <v>50</v>
      </c>
      <c r="I8" s="11"/>
      <c r="J8" s="26">
        <f t="shared" si="0"/>
        <v>50</v>
      </c>
      <c r="K8" s="9" t="s">
        <v>8</v>
      </c>
      <c r="L8" s="15"/>
    </row>
    <row r="9" spans="1:12" s="18" customFormat="1" ht="12.75">
      <c r="A9" s="15"/>
      <c r="B9" s="14"/>
      <c r="C9" s="15"/>
      <c r="D9" s="10" t="s">
        <v>78</v>
      </c>
      <c r="E9" s="10" t="s">
        <v>20</v>
      </c>
      <c r="F9" s="12">
        <v>10</v>
      </c>
      <c r="G9" s="12">
        <v>10</v>
      </c>
      <c r="H9" s="12">
        <f t="shared" si="1"/>
        <v>100</v>
      </c>
      <c r="I9" s="11"/>
      <c r="J9" s="26">
        <f t="shared" si="0"/>
        <v>100</v>
      </c>
      <c r="K9" s="9" t="s">
        <v>8</v>
      </c>
      <c r="L9" s="15"/>
    </row>
    <row r="10" spans="1:12" s="18" customFormat="1" ht="13.5" thickBot="1">
      <c r="A10" s="15"/>
      <c r="B10" s="19"/>
      <c r="C10" s="28"/>
      <c r="D10" s="28" t="s">
        <v>21</v>
      </c>
      <c r="E10" s="21" t="s">
        <v>15</v>
      </c>
      <c r="F10" s="22">
        <v>2</v>
      </c>
      <c r="G10" s="22">
        <v>100</v>
      </c>
      <c r="H10" s="66"/>
      <c r="I10" s="22">
        <f>F10*G10</f>
        <v>200</v>
      </c>
      <c r="J10" s="27">
        <f t="shared" si="0"/>
        <v>200</v>
      </c>
      <c r="K10" s="20" t="s">
        <v>82</v>
      </c>
      <c r="L10" s="15"/>
    </row>
    <row r="11" spans="1:12" s="18" customFormat="1" ht="38.25">
      <c r="A11" s="15"/>
      <c r="B11" s="60" t="s">
        <v>107</v>
      </c>
      <c r="C11" s="10" t="s">
        <v>108</v>
      </c>
      <c r="D11" s="10" t="s">
        <v>44</v>
      </c>
      <c r="E11" s="67" t="s">
        <v>14</v>
      </c>
      <c r="F11" s="95">
        <v>6</v>
      </c>
      <c r="G11" s="11">
        <v>150</v>
      </c>
      <c r="H11" s="11">
        <f t="shared" ref="H11:H16" si="2">F11*G11</f>
        <v>900</v>
      </c>
      <c r="I11" s="34"/>
      <c r="J11" s="26">
        <f t="shared" si="0"/>
        <v>900</v>
      </c>
      <c r="K11" s="9" t="s">
        <v>8</v>
      </c>
      <c r="L11" s="94" t="s">
        <v>109</v>
      </c>
    </row>
    <row r="12" spans="1:12" s="18" customFormat="1" ht="38.25">
      <c r="A12" s="15"/>
      <c r="B12" s="14"/>
      <c r="C12" s="9"/>
      <c r="D12" s="10" t="s">
        <v>101</v>
      </c>
      <c r="E12" s="10" t="s">
        <v>41</v>
      </c>
      <c r="F12" s="9">
        <v>1</v>
      </c>
      <c r="G12" s="9">
        <v>100</v>
      </c>
      <c r="H12" s="9">
        <f t="shared" si="2"/>
        <v>100</v>
      </c>
      <c r="I12" s="34"/>
      <c r="J12" s="26">
        <f t="shared" si="0"/>
        <v>100</v>
      </c>
      <c r="K12" s="9" t="s">
        <v>8</v>
      </c>
      <c r="L12" s="15"/>
    </row>
    <row r="13" spans="1:12" s="18" customFormat="1" ht="25.5">
      <c r="A13" s="15"/>
      <c r="B13" s="14"/>
      <c r="C13" s="9"/>
      <c r="D13" s="10" t="s">
        <v>45</v>
      </c>
      <c r="E13" s="10" t="s">
        <v>15</v>
      </c>
      <c r="F13" s="11">
        <v>12</v>
      </c>
      <c r="G13" s="11">
        <v>40</v>
      </c>
      <c r="H13" s="11">
        <f t="shared" si="2"/>
        <v>480</v>
      </c>
      <c r="I13" s="11"/>
      <c r="J13" s="26">
        <f t="shared" si="0"/>
        <v>480</v>
      </c>
      <c r="K13" s="9" t="s">
        <v>8</v>
      </c>
      <c r="L13" s="15"/>
    </row>
    <row r="14" spans="1:12" s="18" customFormat="1" ht="25.5">
      <c r="A14" s="15"/>
      <c r="B14" s="14"/>
      <c r="C14" s="9"/>
      <c r="D14" s="10" t="s">
        <v>46</v>
      </c>
      <c r="E14" s="10" t="s">
        <v>16</v>
      </c>
      <c r="F14" s="11">
        <v>12</v>
      </c>
      <c r="G14" s="11">
        <v>25</v>
      </c>
      <c r="H14" s="11">
        <f t="shared" si="2"/>
        <v>300</v>
      </c>
      <c r="I14" s="11"/>
      <c r="J14" s="26">
        <f t="shared" si="0"/>
        <v>300</v>
      </c>
      <c r="K14" s="9" t="s">
        <v>8</v>
      </c>
      <c r="L14" s="15"/>
    </row>
    <row r="15" spans="1:12" s="18" customFormat="1" ht="25.5">
      <c r="A15" s="15"/>
      <c r="B15" s="14"/>
      <c r="C15" s="9"/>
      <c r="D15" s="10" t="s">
        <v>110</v>
      </c>
      <c r="E15" s="10" t="s">
        <v>20</v>
      </c>
      <c r="F15" s="12">
        <v>20</v>
      </c>
      <c r="G15" s="12">
        <v>5</v>
      </c>
      <c r="H15" s="12">
        <f t="shared" si="2"/>
        <v>100</v>
      </c>
      <c r="I15" s="11"/>
      <c r="J15" s="26">
        <f t="shared" ref="J15:J28" si="3">H15+I15</f>
        <v>100</v>
      </c>
      <c r="K15" s="9" t="s">
        <v>8</v>
      </c>
      <c r="L15" s="15"/>
    </row>
    <row r="16" spans="1:12" s="18" customFormat="1" ht="12.75">
      <c r="A16" s="15"/>
      <c r="B16" s="14"/>
      <c r="C16" s="9"/>
      <c r="D16" s="10" t="s">
        <v>111</v>
      </c>
      <c r="E16" s="10" t="s">
        <v>20</v>
      </c>
      <c r="F16" s="12">
        <v>20</v>
      </c>
      <c r="G16" s="12">
        <v>10</v>
      </c>
      <c r="H16" s="12">
        <f t="shared" si="2"/>
        <v>200</v>
      </c>
      <c r="I16" s="11"/>
      <c r="J16" s="26">
        <f t="shared" si="3"/>
        <v>200</v>
      </c>
      <c r="K16" s="9" t="s">
        <v>8</v>
      </c>
      <c r="L16" s="15"/>
    </row>
    <row r="17" spans="1:12" s="18" customFormat="1" ht="76.5">
      <c r="A17" s="15"/>
      <c r="B17" s="14"/>
      <c r="C17" s="16"/>
      <c r="D17" s="10" t="s">
        <v>21</v>
      </c>
      <c r="E17" s="10" t="s">
        <v>15</v>
      </c>
      <c r="F17" s="9">
        <v>2</v>
      </c>
      <c r="G17" s="9">
        <v>500</v>
      </c>
      <c r="H17" s="9"/>
      <c r="I17" s="12">
        <f>F17*G17</f>
        <v>1000</v>
      </c>
      <c r="J17" s="26">
        <f t="shared" si="3"/>
        <v>1000</v>
      </c>
      <c r="K17" s="16" t="s">
        <v>82</v>
      </c>
      <c r="L17" s="15"/>
    </row>
    <row r="18" spans="1:12" s="18" customFormat="1" ht="26.25" thickBot="1">
      <c r="A18" s="15"/>
      <c r="B18" s="19"/>
      <c r="C18" s="24"/>
      <c r="D18" s="21" t="s">
        <v>18</v>
      </c>
      <c r="E18" s="21" t="s">
        <v>22</v>
      </c>
      <c r="F18" s="22">
        <v>4</v>
      </c>
      <c r="G18" s="22">
        <v>100</v>
      </c>
      <c r="H18" s="22"/>
      <c r="I18" s="23">
        <f>F18*G18</f>
        <v>400</v>
      </c>
      <c r="J18" s="27">
        <f t="shared" si="3"/>
        <v>400</v>
      </c>
      <c r="K18" s="24" t="s">
        <v>82</v>
      </c>
      <c r="L18" s="15"/>
    </row>
    <row r="19" spans="1:12" s="18" customFormat="1" ht="51">
      <c r="A19" s="15"/>
      <c r="B19" s="60" t="s">
        <v>112</v>
      </c>
      <c r="C19" s="10" t="s">
        <v>47</v>
      </c>
      <c r="D19" s="10" t="s">
        <v>48</v>
      </c>
      <c r="E19" s="10" t="s">
        <v>23</v>
      </c>
      <c r="F19" s="11">
        <v>50</v>
      </c>
      <c r="G19" s="11">
        <v>3</v>
      </c>
      <c r="H19" s="11">
        <f t="shared" ref="H19:H26" si="4">F19*G19</f>
        <v>150</v>
      </c>
      <c r="I19" s="11"/>
      <c r="J19" s="26">
        <f t="shared" si="3"/>
        <v>150</v>
      </c>
      <c r="K19" s="9" t="s">
        <v>8</v>
      </c>
      <c r="L19" s="15"/>
    </row>
    <row r="20" spans="1:12" s="18" customFormat="1" ht="38.25">
      <c r="A20" s="15"/>
      <c r="B20" s="14"/>
      <c r="C20" s="9"/>
      <c r="D20" s="10" t="s">
        <v>49</v>
      </c>
      <c r="E20" s="10" t="s">
        <v>23</v>
      </c>
      <c r="F20" s="11">
        <v>50</v>
      </c>
      <c r="G20" s="11">
        <v>3</v>
      </c>
      <c r="H20" s="11">
        <f t="shared" si="4"/>
        <v>150</v>
      </c>
      <c r="I20" s="11"/>
      <c r="J20" s="26">
        <f t="shared" si="3"/>
        <v>150</v>
      </c>
      <c r="K20" s="9" t="s">
        <v>8</v>
      </c>
      <c r="L20" s="15"/>
    </row>
    <row r="21" spans="1:12" s="18" customFormat="1" ht="89.25">
      <c r="A21" s="15"/>
      <c r="B21" s="14"/>
      <c r="C21" s="9"/>
      <c r="D21" s="10" t="s">
        <v>50</v>
      </c>
      <c r="E21" s="10" t="s">
        <v>23</v>
      </c>
      <c r="F21" s="11">
        <v>3000</v>
      </c>
      <c r="G21" s="11">
        <v>4</v>
      </c>
      <c r="H21" s="11">
        <f t="shared" si="4"/>
        <v>12000</v>
      </c>
      <c r="I21" s="11"/>
      <c r="J21" s="26">
        <f t="shared" si="3"/>
        <v>12000</v>
      </c>
      <c r="K21" s="9" t="s">
        <v>8</v>
      </c>
      <c r="L21" s="94" t="s">
        <v>114</v>
      </c>
    </row>
    <row r="22" spans="1:12" s="18" customFormat="1" ht="13.5" thickBot="1">
      <c r="A22" s="15"/>
      <c r="B22" s="19"/>
      <c r="C22" s="20"/>
      <c r="D22" s="21" t="s">
        <v>51</v>
      </c>
      <c r="E22" s="21" t="s">
        <v>23</v>
      </c>
      <c r="F22" s="22">
        <v>300</v>
      </c>
      <c r="G22" s="22">
        <v>3</v>
      </c>
      <c r="H22" s="22">
        <f t="shared" si="4"/>
        <v>900</v>
      </c>
      <c r="I22" s="22"/>
      <c r="J22" s="27">
        <f t="shared" si="3"/>
        <v>900</v>
      </c>
      <c r="K22" s="20" t="s">
        <v>8</v>
      </c>
      <c r="L22" s="15"/>
    </row>
    <row r="23" spans="1:12" s="18" customFormat="1" ht="63.75">
      <c r="A23" s="15"/>
      <c r="B23" s="60" t="s">
        <v>115</v>
      </c>
      <c r="C23" s="9" t="s">
        <v>116</v>
      </c>
      <c r="D23" s="10" t="s">
        <v>13</v>
      </c>
      <c r="E23" s="10" t="s">
        <v>14</v>
      </c>
      <c r="F23" s="11">
        <v>2</v>
      </c>
      <c r="G23" s="11">
        <v>150</v>
      </c>
      <c r="H23" s="11">
        <f t="shared" si="4"/>
        <v>300</v>
      </c>
      <c r="I23" s="11"/>
      <c r="J23" s="11">
        <f t="shared" si="3"/>
        <v>300</v>
      </c>
      <c r="K23" s="11" t="s">
        <v>8</v>
      </c>
      <c r="L23" s="15"/>
    </row>
    <row r="24" spans="1:12" s="18" customFormat="1" ht="38.25">
      <c r="A24" s="15"/>
      <c r="B24" s="60"/>
      <c r="D24" s="10" t="s">
        <v>40</v>
      </c>
      <c r="E24" s="10" t="s">
        <v>41</v>
      </c>
      <c r="F24" s="11">
        <v>1</v>
      </c>
      <c r="G24" s="11">
        <v>100</v>
      </c>
      <c r="H24" s="11">
        <f t="shared" si="4"/>
        <v>100</v>
      </c>
      <c r="I24" s="11"/>
      <c r="J24" s="11">
        <f t="shared" si="3"/>
        <v>100</v>
      </c>
      <c r="K24" s="11" t="s">
        <v>8</v>
      </c>
      <c r="L24" s="15"/>
    </row>
    <row r="25" spans="1:12" s="18" customFormat="1" ht="25.5">
      <c r="A25" s="15"/>
      <c r="B25" s="60"/>
      <c r="D25" s="10" t="s">
        <v>117</v>
      </c>
      <c r="E25" s="10" t="s">
        <v>14</v>
      </c>
      <c r="F25" s="11">
        <v>1</v>
      </c>
      <c r="G25" s="11">
        <v>20</v>
      </c>
      <c r="H25" s="11">
        <f t="shared" si="4"/>
        <v>20</v>
      </c>
      <c r="I25" s="11"/>
      <c r="J25" s="11">
        <f t="shared" si="3"/>
        <v>20</v>
      </c>
      <c r="K25" s="11" t="s">
        <v>8</v>
      </c>
      <c r="L25" s="15"/>
    </row>
    <row r="26" spans="1:12" s="18" customFormat="1" ht="25.5">
      <c r="A26" s="15"/>
      <c r="D26" s="10" t="s">
        <v>45</v>
      </c>
      <c r="E26" s="10" t="s">
        <v>15</v>
      </c>
      <c r="F26" s="11">
        <v>2</v>
      </c>
      <c r="G26" s="11">
        <v>40</v>
      </c>
      <c r="H26" s="11">
        <f t="shared" si="4"/>
        <v>80</v>
      </c>
      <c r="I26" s="11"/>
      <c r="J26" s="11">
        <f t="shared" si="3"/>
        <v>80</v>
      </c>
      <c r="K26" s="11" t="s">
        <v>8</v>
      </c>
      <c r="L26" s="15"/>
    </row>
    <row r="27" spans="1:12" s="18" customFormat="1" ht="26.25" thickBot="1">
      <c r="A27" s="15"/>
      <c r="B27" s="19"/>
      <c r="C27" s="20"/>
      <c r="D27" s="21" t="s">
        <v>46</v>
      </c>
      <c r="E27" s="21" t="s">
        <v>16</v>
      </c>
      <c r="F27" s="22">
        <v>2</v>
      </c>
      <c r="G27" s="22">
        <v>150</v>
      </c>
      <c r="H27" s="22">
        <f>F27*G27</f>
        <v>300</v>
      </c>
      <c r="I27" s="22"/>
      <c r="J27" s="22">
        <f t="shared" si="3"/>
        <v>300</v>
      </c>
      <c r="K27" s="22" t="s">
        <v>8</v>
      </c>
      <c r="L27" s="15"/>
    </row>
    <row r="28" spans="1:12" s="18" customFormat="1" ht="38.25">
      <c r="A28" s="15"/>
      <c r="B28" s="60" t="s">
        <v>118</v>
      </c>
      <c r="C28" s="9" t="s">
        <v>152</v>
      </c>
      <c r="D28" s="10" t="s">
        <v>52</v>
      </c>
      <c r="E28" s="10" t="s">
        <v>23</v>
      </c>
      <c r="F28" s="11">
        <v>800</v>
      </c>
      <c r="G28" s="35">
        <v>0.2</v>
      </c>
      <c r="I28" s="11">
        <f>F28*G28</f>
        <v>160</v>
      </c>
      <c r="J28" s="26">
        <f t="shared" si="3"/>
        <v>160</v>
      </c>
      <c r="K28" s="9" t="s">
        <v>54</v>
      </c>
      <c r="L28" s="94" t="s">
        <v>119</v>
      </c>
    </row>
    <row r="29" spans="1:12" s="18" customFormat="1" ht="12.75">
      <c r="A29" s="15"/>
      <c r="B29" s="14"/>
      <c r="C29" s="9"/>
      <c r="D29" s="10"/>
      <c r="E29" s="10"/>
      <c r="F29" s="11"/>
      <c r="G29" s="11"/>
      <c r="H29" s="11"/>
      <c r="I29" s="11"/>
      <c r="J29" s="26"/>
      <c r="K29" s="9"/>
      <c r="L29" s="15"/>
    </row>
    <row r="30" spans="1:12" s="18" customFormat="1" ht="12.75">
      <c r="A30" s="15"/>
      <c r="B30" s="25"/>
      <c r="C30" s="9"/>
      <c r="D30" s="10"/>
      <c r="E30" s="10"/>
      <c r="F30" s="11"/>
      <c r="G30" s="11"/>
      <c r="H30" s="11"/>
      <c r="I30" s="11"/>
      <c r="J30" s="26"/>
      <c r="K30" s="9"/>
      <c r="L30" s="15"/>
    </row>
    <row r="31" spans="1:12" s="18" customFormat="1" ht="13.5" thickBot="1">
      <c r="A31" s="15"/>
      <c r="B31" s="32"/>
      <c r="C31" s="24"/>
      <c r="D31" s="21"/>
      <c r="E31" s="21"/>
      <c r="F31" s="22"/>
      <c r="G31" s="22"/>
      <c r="H31" s="22"/>
      <c r="I31" s="33"/>
      <c r="J31" s="27"/>
      <c r="K31" s="20"/>
      <c r="L31" s="15"/>
    </row>
    <row r="32" spans="1:12" s="18" customFormat="1" ht="51.75" thickBot="1">
      <c r="A32" s="15"/>
      <c r="B32" s="68" t="s">
        <v>120</v>
      </c>
      <c r="C32" s="29" t="s">
        <v>53</v>
      </c>
      <c r="D32" s="30"/>
      <c r="E32" s="30"/>
      <c r="F32" s="36">
        <v>1</v>
      </c>
      <c r="G32" s="36">
        <v>500</v>
      </c>
      <c r="H32" s="36"/>
      <c r="I32" s="36">
        <f>F32*G32</f>
        <v>500</v>
      </c>
      <c r="J32" s="31">
        <f t="shared" ref="J32:J55" si="5">H32+I32</f>
        <v>500</v>
      </c>
      <c r="K32" s="29" t="s">
        <v>1</v>
      </c>
      <c r="L32" s="15"/>
    </row>
    <row r="33" spans="1:12" s="18" customFormat="1" ht="76.5">
      <c r="A33" s="15"/>
      <c r="B33" s="60" t="s">
        <v>121</v>
      </c>
      <c r="C33" s="9" t="s">
        <v>55</v>
      </c>
      <c r="D33" s="10" t="s">
        <v>56</v>
      </c>
      <c r="E33" s="10" t="s">
        <v>23</v>
      </c>
      <c r="F33" s="11">
        <v>1</v>
      </c>
      <c r="G33" s="11">
        <v>450</v>
      </c>
      <c r="H33" s="11">
        <f t="shared" ref="H33:H44" si="6">F33*G33</f>
        <v>450</v>
      </c>
      <c r="I33" s="11"/>
      <c r="J33" s="26">
        <f t="shared" si="5"/>
        <v>450</v>
      </c>
      <c r="K33" s="9" t="s">
        <v>8</v>
      </c>
      <c r="L33" s="94" t="s">
        <v>122</v>
      </c>
    </row>
    <row r="34" spans="1:12" s="18" customFormat="1" ht="38.25">
      <c r="A34" s="15"/>
      <c r="B34" s="25"/>
      <c r="C34" s="9"/>
      <c r="D34" s="10" t="s">
        <v>57</v>
      </c>
      <c r="E34" s="10" t="s">
        <v>23</v>
      </c>
      <c r="F34" s="11">
        <v>1</v>
      </c>
      <c r="G34" s="11">
        <v>1000</v>
      </c>
      <c r="H34" s="11">
        <f t="shared" si="6"/>
        <v>1000</v>
      </c>
      <c r="I34" s="11"/>
      <c r="J34" s="26">
        <f t="shared" si="5"/>
        <v>1000</v>
      </c>
      <c r="K34" s="9" t="s">
        <v>8</v>
      </c>
      <c r="L34" s="15"/>
    </row>
    <row r="35" spans="1:12" s="18" customFormat="1" ht="12.75">
      <c r="A35" s="15"/>
      <c r="B35" s="25"/>
      <c r="C35" s="9"/>
      <c r="D35" s="10" t="s">
        <v>58</v>
      </c>
      <c r="E35" s="10" t="s">
        <v>23</v>
      </c>
      <c r="F35" s="11">
        <v>1</v>
      </c>
      <c r="G35" s="11">
        <v>700</v>
      </c>
      <c r="H35" s="11">
        <f t="shared" si="6"/>
        <v>700</v>
      </c>
      <c r="I35" s="11"/>
      <c r="J35" s="26">
        <f t="shared" si="5"/>
        <v>700</v>
      </c>
      <c r="K35" s="9" t="s">
        <v>8</v>
      </c>
      <c r="L35" s="15"/>
    </row>
    <row r="36" spans="1:12" s="18" customFormat="1" ht="12.75">
      <c r="A36" s="15"/>
      <c r="B36" s="25"/>
      <c r="C36" s="9"/>
      <c r="D36" s="10" t="s">
        <v>66</v>
      </c>
      <c r="E36" s="10" t="s">
        <v>23</v>
      </c>
      <c r="F36" s="11">
        <v>1</v>
      </c>
      <c r="G36" s="11">
        <v>100</v>
      </c>
      <c r="H36" s="11">
        <f t="shared" si="6"/>
        <v>100</v>
      </c>
      <c r="I36" s="11"/>
      <c r="J36" s="26">
        <f t="shared" si="5"/>
        <v>100</v>
      </c>
      <c r="K36" s="9" t="s">
        <v>8</v>
      </c>
      <c r="L36" s="15"/>
    </row>
    <row r="37" spans="1:12" s="18" customFormat="1" ht="12.75">
      <c r="A37" s="15"/>
      <c r="B37" s="25"/>
      <c r="C37" s="9"/>
      <c r="D37" s="10" t="s">
        <v>64</v>
      </c>
      <c r="E37" s="10" t="s">
        <v>23</v>
      </c>
      <c r="F37" s="11">
        <v>1</v>
      </c>
      <c r="G37" s="11">
        <v>350</v>
      </c>
      <c r="H37" s="11">
        <f t="shared" si="6"/>
        <v>350</v>
      </c>
      <c r="I37" s="11"/>
      <c r="J37" s="26">
        <f t="shared" si="5"/>
        <v>350</v>
      </c>
      <c r="K37" s="9" t="s">
        <v>8</v>
      </c>
      <c r="L37" s="15"/>
    </row>
    <row r="38" spans="1:12" s="18" customFormat="1" ht="25.5">
      <c r="A38" s="15"/>
      <c r="B38" s="4"/>
      <c r="C38" s="9" t="s">
        <v>61</v>
      </c>
      <c r="D38" s="10" t="s">
        <v>59</v>
      </c>
      <c r="E38" s="10" t="s">
        <v>23</v>
      </c>
      <c r="F38" s="11">
        <v>1</v>
      </c>
      <c r="G38" s="11">
        <v>50</v>
      </c>
      <c r="H38" s="11">
        <f t="shared" si="6"/>
        <v>50</v>
      </c>
      <c r="I38" s="11"/>
      <c r="J38" s="26">
        <f t="shared" si="5"/>
        <v>50</v>
      </c>
      <c r="K38" s="9" t="s">
        <v>8</v>
      </c>
      <c r="L38" s="15"/>
    </row>
    <row r="39" spans="1:12" s="18" customFormat="1" ht="12.75">
      <c r="A39" s="15"/>
      <c r="B39" s="14"/>
      <c r="C39" s="9"/>
      <c r="D39" s="10" t="s">
        <v>60</v>
      </c>
      <c r="E39" s="10" t="s">
        <v>62</v>
      </c>
      <c r="F39" s="11">
        <v>20</v>
      </c>
      <c r="G39" s="11">
        <v>8</v>
      </c>
      <c r="H39" s="11">
        <f t="shared" si="6"/>
        <v>160</v>
      </c>
      <c r="I39" s="11"/>
      <c r="J39" s="26">
        <f t="shared" si="5"/>
        <v>160</v>
      </c>
      <c r="K39" s="9" t="s">
        <v>8</v>
      </c>
      <c r="L39" s="15"/>
    </row>
    <row r="40" spans="1:12" s="18" customFormat="1" ht="51">
      <c r="A40" s="15"/>
      <c r="B40" s="14"/>
      <c r="C40" s="9"/>
      <c r="D40" s="10" t="s">
        <v>63</v>
      </c>
      <c r="E40" s="10" t="s">
        <v>12</v>
      </c>
      <c r="F40" s="11">
        <v>2</v>
      </c>
      <c r="G40" s="11">
        <v>50</v>
      </c>
      <c r="H40" s="11">
        <f t="shared" si="6"/>
        <v>100</v>
      </c>
      <c r="I40" s="11"/>
      <c r="J40" s="26">
        <f t="shared" si="5"/>
        <v>100</v>
      </c>
      <c r="K40" s="9" t="s">
        <v>8</v>
      </c>
      <c r="L40" s="15"/>
    </row>
    <row r="41" spans="1:12" s="18" customFormat="1" ht="12.75">
      <c r="A41" s="15"/>
      <c r="B41" s="14"/>
      <c r="C41" s="9" t="s">
        <v>65</v>
      </c>
      <c r="D41" s="10" t="s">
        <v>67</v>
      </c>
      <c r="E41" s="10" t="s">
        <v>23</v>
      </c>
      <c r="F41" s="11">
        <v>3</v>
      </c>
      <c r="G41" s="11">
        <v>100</v>
      </c>
      <c r="H41" s="11">
        <f t="shared" si="6"/>
        <v>300</v>
      </c>
      <c r="I41" s="11"/>
      <c r="J41" s="26">
        <f t="shared" si="5"/>
        <v>300</v>
      </c>
      <c r="K41" s="9" t="s">
        <v>8</v>
      </c>
      <c r="L41" s="15"/>
    </row>
    <row r="42" spans="1:12" s="18" customFormat="1" ht="25.5">
      <c r="A42" s="15"/>
      <c r="B42" s="14"/>
      <c r="C42" s="9"/>
      <c r="D42" s="10" t="s">
        <v>68</v>
      </c>
      <c r="E42" s="10" t="s">
        <v>23</v>
      </c>
      <c r="F42" s="11">
        <v>1</v>
      </c>
      <c r="G42" s="11">
        <v>100</v>
      </c>
      <c r="H42" s="11">
        <f t="shared" si="6"/>
        <v>100</v>
      </c>
      <c r="I42" s="11"/>
      <c r="J42" s="26">
        <f t="shared" si="5"/>
        <v>100</v>
      </c>
      <c r="K42" s="9" t="s">
        <v>8</v>
      </c>
      <c r="L42" s="15"/>
    </row>
    <row r="43" spans="1:12" s="18" customFormat="1" ht="12.75">
      <c r="A43" s="15"/>
      <c r="B43" s="14"/>
      <c r="C43" s="9"/>
      <c r="D43" s="10" t="s">
        <v>69</v>
      </c>
      <c r="E43" s="10" t="s">
        <v>23</v>
      </c>
      <c r="F43" s="11">
        <v>10</v>
      </c>
      <c r="G43" s="11">
        <v>40</v>
      </c>
      <c r="H43" s="11">
        <f t="shared" si="6"/>
        <v>400</v>
      </c>
      <c r="I43" s="11"/>
      <c r="J43" s="26">
        <f t="shared" si="5"/>
        <v>400</v>
      </c>
      <c r="K43" s="9" t="s">
        <v>8</v>
      </c>
      <c r="L43" s="15"/>
    </row>
    <row r="44" spans="1:12" s="18" customFormat="1" ht="25.5">
      <c r="A44" s="15"/>
      <c r="B44" s="14"/>
      <c r="C44" s="9"/>
      <c r="D44" s="10" t="s">
        <v>70</v>
      </c>
      <c r="E44" s="10" t="s">
        <v>23</v>
      </c>
      <c r="F44" s="11">
        <v>2</v>
      </c>
      <c r="G44" s="11">
        <v>60</v>
      </c>
      <c r="H44" s="11">
        <f t="shared" si="6"/>
        <v>120</v>
      </c>
      <c r="I44" s="11"/>
      <c r="J44" s="26">
        <f t="shared" si="5"/>
        <v>120</v>
      </c>
      <c r="K44" s="9" t="s">
        <v>8</v>
      </c>
      <c r="L44" s="15"/>
    </row>
    <row r="45" spans="1:12" s="18" customFormat="1" ht="25.5">
      <c r="A45" s="15"/>
      <c r="B45" s="14"/>
      <c r="C45" s="9"/>
      <c r="D45" s="10" t="s">
        <v>123</v>
      </c>
      <c r="E45" s="10" t="s">
        <v>23</v>
      </c>
      <c r="F45" s="11">
        <v>3</v>
      </c>
      <c r="G45" s="11">
        <v>50</v>
      </c>
      <c r="H45" s="37"/>
      <c r="I45" s="11">
        <f>F45*G45</f>
        <v>150</v>
      </c>
      <c r="J45" s="26">
        <f t="shared" si="5"/>
        <v>150</v>
      </c>
      <c r="K45" s="9" t="s">
        <v>1</v>
      </c>
      <c r="L45" s="15"/>
    </row>
    <row r="46" spans="1:12" s="18" customFormat="1" ht="25.5">
      <c r="A46" s="15"/>
      <c r="B46" s="14"/>
      <c r="C46" s="9"/>
      <c r="D46" s="10" t="s">
        <v>71</v>
      </c>
      <c r="E46" s="10" t="s">
        <v>23</v>
      </c>
      <c r="F46" s="11">
        <v>3</v>
      </c>
      <c r="G46" s="11">
        <v>10</v>
      </c>
      <c r="H46" s="37"/>
      <c r="I46" s="11">
        <f>F46*G46</f>
        <v>30</v>
      </c>
      <c r="J46" s="26">
        <f t="shared" si="5"/>
        <v>30</v>
      </c>
      <c r="K46" s="9" t="s">
        <v>1</v>
      </c>
      <c r="L46" s="15"/>
    </row>
    <row r="47" spans="1:12" s="18" customFormat="1" ht="39" thickBot="1">
      <c r="A47" s="15"/>
      <c r="B47" s="19"/>
      <c r="C47" s="20" t="s">
        <v>72</v>
      </c>
      <c r="D47" s="21" t="s">
        <v>73</v>
      </c>
      <c r="E47" s="21" t="s">
        <v>74</v>
      </c>
      <c r="F47" s="22">
        <v>1</v>
      </c>
      <c r="G47" s="22">
        <v>200</v>
      </c>
      <c r="H47" s="38"/>
      <c r="I47" s="22">
        <f>F47*G47</f>
        <v>200</v>
      </c>
      <c r="J47" s="27">
        <f t="shared" si="5"/>
        <v>200</v>
      </c>
      <c r="K47" s="20" t="s">
        <v>1</v>
      </c>
      <c r="L47" s="15"/>
    </row>
    <row r="48" spans="1:12" s="18" customFormat="1" ht="60">
      <c r="A48" s="15"/>
      <c r="B48" s="60" t="s">
        <v>124</v>
      </c>
      <c r="C48" s="10" t="s">
        <v>47</v>
      </c>
      <c r="D48" s="10" t="s">
        <v>48</v>
      </c>
      <c r="E48" s="10" t="s">
        <v>23</v>
      </c>
      <c r="F48" s="11">
        <v>620</v>
      </c>
      <c r="G48" s="11">
        <v>3</v>
      </c>
      <c r="H48" s="11">
        <f t="shared" ref="H48:H53" si="7">F48*G48</f>
        <v>1860</v>
      </c>
      <c r="I48" s="11"/>
      <c r="J48" s="26">
        <f t="shared" si="5"/>
        <v>1860</v>
      </c>
      <c r="K48" s="9" t="s">
        <v>8</v>
      </c>
      <c r="L48" s="15"/>
    </row>
    <row r="49" spans="1:12" s="18" customFormat="1" ht="38.25">
      <c r="A49" s="15"/>
      <c r="B49" s="25"/>
      <c r="C49" s="9"/>
      <c r="D49" s="10" t="s">
        <v>49</v>
      </c>
      <c r="E49" s="10" t="s">
        <v>23</v>
      </c>
      <c r="F49" s="11">
        <v>620</v>
      </c>
      <c r="G49" s="11">
        <v>3</v>
      </c>
      <c r="H49" s="11">
        <f t="shared" si="7"/>
        <v>1860</v>
      </c>
      <c r="I49" s="11"/>
      <c r="J49" s="26">
        <f t="shared" si="5"/>
        <v>1860</v>
      </c>
      <c r="K49" s="9" t="s">
        <v>8</v>
      </c>
      <c r="L49" s="15"/>
    </row>
    <row r="50" spans="1:12" s="18" customFormat="1" ht="12.75">
      <c r="A50" s="15"/>
      <c r="B50" s="25"/>
      <c r="C50" s="9"/>
      <c r="D50" s="10" t="s">
        <v>50</v>
      </c>
      <c r="E50" s="10" t="s">
        <v>23</v>
      </c>
      <c r="F50" s="11">
        <v>620</v>
      </c>
      <c r="G50" s="11">
        <v>4</v>
      </c>
      <c r="H50" s="11">
        <f t="shared" si="7"/>
        <v>2480</v>
      </c>
      <c r="I50" s="11"/>
      <c r="J50" s="26">
        <f t="shared" si="5"/>
        <v>2480</v>
      </c>
      <c r="K50" s="9" t="s">
        <v>8</v>
      </c>
      <c r="L50" s="15"/>
    </row>
    <row r="51" spans="1:12" s="18" customFormat="1" ht="13.5" thickBot="1">
      <c r="A51" s="15"/>
      <c r="B51" s="32"/>
      <c r="C51" s="20"/>
      <c r="D51" s="21" t="s">
        <v>51</v>
      </c>
      <c r="E51" s="21" t="s">
        <v>23</v>
      </c>
      <c r="F51" s="22">
        <v>620</v>
      </c>
      <c r="G51" s="22">
        <v>3</v>
      </c>
      <c r="H51" s="22">
        <f t="shared" si="7"/>
        <v>1860</v>
      </c>
      <c r="I51" s="22"/>
      <c r="J51" s="27">
        <f t="shared" si="5"/>
        <v>1860</v>
      </c>
      <c r="K51" s="20" t="s">
        <v>8</v>
      </c>
      <c r="L51" s="15"/>
    </row>
    <row r="52" spans="1:12" s="18" customFormat="1" ht="38.25">
      <c r="A52" s="15"/>
      <c r="B52" s="65" t="s">
        <v>125</v>
      </c>
      <c r="C52" s="9" t="s">
        <v>77</v>
      </c>
      <c r="D52" s="10" t="s">
        <v>76</v>
      </c>
      <c r="E52" s="10" t="s">
        <v>20</v>
      </c>
      <c r="F52" s="11">
        <v>630</v>
      </c>
      <c r="G52" s="11">
        <v>5</v>
      </c>
      <c r="H52" s="11">
        <f t="shared" si="7"/>
        <v>3150</v>
      </c>
      <c r="I52" s="11"/>
      <c r="J52" s="26">
        <f t="shared" si="5"/>
        <v>3150</v>
      </c>
      <c r="K52" s="9" t="s">
        <v>8</v>
      </c>
      <c r="L52" s="15"/>
    </row>
    <row r="53" spans="1:12" s="18" customFormat="1" ht="12.75">
      <c r="A53" s="15"/>
      <c r="B53" s="14"/>
      <c r="C53" s="9"/>
      <c r="D53" s="10" t="s">
        <v>78</v>
      </c>
      <c r="E53" s="10" t="s">
        <v>20</v>
      </c>
      <c r="F53" s="11">
        <v>630</v>
      </c>
      <c r="G53" s="11">
        <v>10</v>
      </c>
      <c r="H53" s="11">
        <f t="shared" si="7"/>
        <v>6300</v>
      </c>
      <c r="I53" s="11"/>
      <c r="J53" s="26">
        <f t="shared" si="5"/>
        <v>6300</v>
      </c>
      <c r="K53" s="9" t="s">
        <v>8</v>
      </c>
      <c r="L53" s="15"/>
    </row>
    <row r="54" spans="1:12" s="18" customFormat="1" ht="12.75">
      <c r="A54" s="15"/>
      <c r="B54" s="14"/>
      <c r="C54" s="9"/>
      <c r="D54" s="10" t="s">
        <v>24</v>
      </c>
      <c r="E54" s="10" t="s">
        <v>15</v>
      </c>
      <c r="F54" s="9">
        <v>2</v>
      </c>
      <c r="G54" s="9">
        <v>500</v>
      </c>
      <c r="H54" s="11"/>
      <c r="I54" s="11">
        <f t="shared" ref="I54:I61" si="8">F54*G54</f>
        <v>1000</v>
      </c>
      <c r="J54" s="26">
        <f t="shared" si="5"/>
        <v>1000</v>
      </c>
      <c r="K54" s="9" t="s">
        <v>1</v>
      </c>
      <c r="L54" s="15"/>
    </row>
    <row r="55" spans="1:12" s="18" customFormat="1" ht="63.75">
      <c r="A55" s="15"/>
      <c r="B55" s="14"/>
      <c r="C55" s="9"/>
      <c r="D55" s="10" t="s">
        <v>79</v>
      </c>
      <c r="E55" s="10" t="s">
        <v>15</v>
      </c>
      <c r="F55" s="9">
        <v>30</v>
      </c>
      <c r="G55" s="9">
        <v>200</v>
      </c>
      <c r="H55" s="11"/>
      <c r="I55" s="11">
        <f t="shared" si="8"/>
        <v>6000</v>
      </c>
      <c r="J55" s="26">
        <f t="shared" si="5"/>
        <v>6000</v>
      </c>
      <c r="K55" s="9" t="s">
        <v>83</v>
      </c>
      <c r="L55" s="15"/>
    </row>
    <row r="56" spans="1:12" s="18" customFormat="1" ht="39" thickBot="1">
      <c r="A56" s="15"/>
      <c r="B56" s="19"/>
      <c r="C56" s="20" t="s">
        <v>75</v>
      </c>
      <c r="D56" s="21" t="s">
        <v>17</v>
      </c>
      <c r="E56" s="21" t="s">
        <v>29</v>
      </c>
      <c r="F56" s="22">
        <v>24</v>
      </c>
      <c r="G56" s="22">
        <v>100</v>
      </c>
      <c r="H56" s="22"/>
      <c r="I56" s="22">
        <f t="shared" si="8"/>
        <v>2400</v>
      </c>
      <c r="J56" s="22">
        <f t="shared" ref="J56:J63" si="9">H56+I56</f>
        <v>2400</v>
      </c>
      <c r="K56" s="20" t="s">
        <v>83</v>
      </c>
      <c r="L56" s="15"/>
    </row>
    <row r="57" spans="1:12" s="2" customFormat="1" ht="51">
      <c r="B57" s="14" t="s">
        <v>80</v>
      </c>
      <c r="C57" s="9" t="s">
        <v>25</v>
      </c>
      <c r="D57" s="14" t="s">
        <v>26</v>
      </c>
      <c r="E57" s="9" t="s">
        <v>23</v>
      </c>
      <c r="F57" s="40">
        <v>5</v>
      </c>
      <c r="G57" s="9">
        <v>50</v>
      </c>
      <c r="H57" s="40"/>
      <c r="I57" s="9">
        <f t="shared" si="8"/>
        <v>250</v>
      </c>
      <c r="J57" s="40">
        <f t="shared" si="9"/>
        <v>250</v>
      </c>
      <c r="K57" s="16" t="s">
        <v>82</v>
      </c>
    </row>
    <row r="58" spans="1:12" s="2" customFormat="1" ht="25.5">
      <c r="B58" s="14"/>
      <c r="C58" s="9" t="s">
        <v>27</v>
      </c>
      <c r="D58" s="14" t="s">
        <v>28</v>
      </c>
      <c r="E58" s="9" t="s">
        <v>29</v>
      </c>
      <c r="F58" s="40" t="s">
        <v>81</v>
      </c>
      <c r="G58" s="9">
        <v>50</v>
      </c>
      <c r="H58" s="40"/>
      <c r="I58" s="9">
        <f t="shared" si="8"/>
        <v>1200</v>
      </c>
      <c r="J58" s="40">
        <f t="shared" si="9"/>
        <v>1200</v>
      </c>
      <c r="K58" s="16" t="s">
        <v>82</v>
      </c>
    </row>
    <row r="59" spans="1:12" s="2" customFormat="1" ht="25.5">
      <c r="B59" s="14"/>
      <c r="C59" s="9" t="s">
        <v>30</v>
      </c>
      <c r="D59" s="14" t="s">
        <v>31</v>
      </c>
      <c r="E59" s="9" t="s">
        <v>29</v>
      </c>
      <c r="F59" s="40" t="s">
        <v>81</v>
      </c>
      <c r="G59" s="9">
        <v>10</v>
      </c>
      <c r="H59" s="40"/>
      <c r="I59" s="9">
        <f t="shared" si="8"/>
        <v>240</v>
      </c>
      <c r="J59" s="40">
        <f t="shared" si="9"/>
        <v>240</v>
      </c>
      <c r="K59" s="16" t="s">
        <v>82</v>
      </c>
    </row>
    <row r="60" spans="1:12" s="2" customFormat="1" ht="25.5">
      <c r="B60" s="14"/>
      <c r="C60" s="9" t="s">
        <v>32</v>
      </c>
      <c r="D60" s="14" t="s">
        <v>33</v>
      </c>
      <c r="E60" s="9" t="s">
        <v>12</v>
      </c>
      <c r="F60" s="40">
        <v>10</v>
      </c>
      <c r="G60" s="9">
        <v>50</v>
      </c>
      <c r="H60" s="40"/>
      <c r="I60" s="9">
        <f t="shared" si="8"/>
        <v>500</v>
      </c>
      <c r="J60" s="40">
        <f t="shared" si="9"/>
        <v>500</v>
      </c>
      <c r="K60" s="16" t="s">
        <v>82</v>
      </c>
    </row>
    <row r="61" spans="1:12" s="2" customFormat="1" ht="13.5" thickBot="1">
      <c r="B61" s="19"/>
      <c r="C61" s="20"/>
      <c r="D61" s="19" t="s">
        <v>34</v>
      </c>
      <c r="E61" s="20" t="s">
        <v>35</v>
      </c>
      <c r="F61" s="41">
        <v>10</v>
      </c>
      <c r="G61" s="20">
        <v>8</v>
      </c>
      <c r="H61" s="41"/>
      <c r="I61" s="20">
        <f t="shared" si="8"/>
        <v>80</v>
      </c>
      <c r="J61" s="41">
        <f t="shared" si="9"/>
        <v>80</v>
      </c>
      <c r="K61" s="24" t="s">
        <v>82</v>
      </c>
    </row>
    <row r="62" spans="1:12" s="2" customFormat="1" ht="12.75">
      <c r="B62" s="14" t="s">
        <v>36</v>
      </c>
      <c r="C62" s="9" t="s">
        <v>102</v>
      </c>
      <c r="D62" s="14" t="s">
        <v>37</v>
      </c>
      <c r="E62" s="9" t="s">
        <v>19</v>
      </c>
      <c r="F62" s="40" t="s">
        <v>126</v>
      </c>
      <c r="G62" s="9">
        <v>100</v>
      </c>
      <c r="H62" s="9">
        <f>F62*G62</f>
        <v>500</v>
      </c>
      <c r="J62" s="40">
        <f>H62+I62</f>
        <v>500</v>
      </c>
      <c r="K62" s="9" t="s">
        <v>8</v>
      </c>
    </row>
    <row r="63" spans="1:12" s="2" customFormat="1" ht="25.5">
      <c r="C63" s="9" t="s">
        <v>127</v>
      </c>
      <c r="D63" s="14" t="s">
        <v>37</v>
      </c>
      <c r="E63" s="9" t="s">
        <v>19</v>
      </c>
      <c r="F63" s="40" t="s">
        <v>128</v>
      </c>
      <c r="G63" s="9">
        <v>100</v>
      </c>
      <c r="H63" s="96">
        <f>F63*G63</f>
        <v>400</v>
      </c>
      <c r="J63" s="40">
        <f t="shared" si="9"/>
        <v>400</v>
      </c>
      <c r="K63" s="9" t="s">
        <v>8</v>
      </c>
    </row>
    <row r="64" spans="1:12" s="2" customFormat="1" ht="63.75">
      <c r="B64" s="14"/>
      <c r="C64" s="9" t="s">
        <v>129</v>
      </c>
      <c r="D64" s="14" t="s">
        <v>37</v>
      </c>
      <c r="E64" s="9" t="s">
        <v>19</v>
      </c>
      <c r="F64" s="40" t="s">
        <v>130</v>
      </c>
      <c r="G64" s="9">
        <v>150</v>
      </c>
      <c r="H64" s="9">
        <f>F64*G64</f>
        <v>7200</v>
      </c>
      <c r="J64" s="40">
        <f>H64+I64</f>
        <v>7200</v>
      </c>
      <c r="K64" s="9" t="s">
        <v>8</v>
      </c>
    </row>
    <row r="65" spans="2:11" s="2" customFormat="1" ht="26.25" thickBot="1">
      <c r="B65" s="19"/>
      <c r="C65" s="20" t="s">
        <v>131</v>
      </c>
      <c r="D65" s="19" t="s">
        <v>37</v>
      </c>
      <c r="E65" s="20" t="s">
        <v>19</v>
      </c>
      <c r="F65" s="41" t="s">
        <v>128</v>
      </c>
      <c r="G65" s="20">
        <v>50</v>
      </c>
      <c r="H65" s="20">
        <f>F65*G65</f>
        <v>200</v>
      </c>
      <c r="I65" s="39"/>
      <c r="J65" s="41">
        <f>H65+I65</f>
        <v>200</v>
      </c>
      <c r="K65" s="20" t="s">
        <v>8</v>
      </c>
    </row>
    <row r="66" spans="2:11" s="2" customFormat="1" ht="12.75" hidden="1">
      <c r="B66" s="14"/>
      <c r="C66" s="9"/>
      <c r="D66" s="14"/>
      <c r="E66" s="9"/>
      <c r="F66" s="14"/>
      <c r="G66" s="9"/>
      <c r="H66" s="14"/>
      <c r="I66" s="9"/>
      <c r="J66" s="14"/>
      <c r="K66" s="9"/>
    </row>
    <row r="67" spans="2:11" s="2" customFormat="1" ht="12.75">
      <c r="B67" s="42" t="s">
        <v>10</v>
      </c>
      <c r="C67" s="43"/>
      <c r="D67" s="42"/>
      <c r="E67" s="43"/>
      <c r="F67" s="42"/>
      <c r="G67" s="43"/>
      <c r="H67" s="43">
        <f>SUM(H2:H65)</f>
        <v>47280</v>
      </c>
      <c r="I67" s="70">
        <f>SUM(I2:I65)</f>
        <v>14350</v>
      </c>
      <c r="J67" s="70">
        <f>SUM(J2:J65)</f>
        <v>61630</v>
      </c>
      <c r="K67" s="43"/>
    </row>
    <row r="68" spans="2:11" s="2" customFormat="1" ht="13.5" thickBot="1">
      <c r="B68" s="19" t="s">
        <v>38</v>
      </c>
      <c r="C68" s="20"/>
      <c r="D68" s="19"/>
      <c r="E68" s="20"/>
      <c r="F68" s="19"/>
      <c r="G68" s="20"/>
      <c r="H68" s="22">
        <f>H67*0.05</f>
        <v>2364</v>
      </c>
      <c r="I68" s="22">
        <f>I67*0.05</f>
        <v>717.5</v>
      </c>
      <c r="J68" s="22">
        <f>J67*0.05</f>
        <v>3081.5</v>
      </c>
      <c r="K68" s="20"/>
    </row>
    <row r="69" spans="2:11" s="44" customFormat="1" ht="13.5" thickBot="1">
      <c r="B69" s="45" t="s">
        <v>39</v>
      </c>
      <c r="C69" s="46"/>
      <c r="D69" s="45"/>
      <c r="E69" s="46"/>
      <c r="F69" s="45"/>
      <c r="G69" s="46"/>
      <c r="H69" s="47">
        <f>H67+H68</f>
        <v>49644</v>
      </c>
      <c r="I69" s="47">
        <f>I67+I68</f>
        <v>15067.5</v>
      </c>
      <c r="J69" s="47">
        <f>J67+J68</f>
        <v>64711.5</v>
      </c>
      <c r="K69" s="46"/>
    </row>
    <row r="70" spans="2:11" s="2" customFormat="1" ht="12.75">
      <c r="C70" s="9"/>
      <c r="D70" s="14"/>
      <c r="E70" s="9"/>
      <c r="F70" s="14"/>
      <c r="G70" s="9"/>
      <c r="H70" s="9"/>
      <c r="I70" s="9"/>
      <c r="J70" s="9"/>
      <c r="K70" s="9"/>
    </row>
    <row r="72" spans="2:11" ht="12" thickBot="1"/>
    <row r="73" spans="2:11" ht="15" thickBot="1">
      <c r="B73" s="49" t="s">
        <v>87</v>
      </c>
      <c r="C73" s="92">
        <f>I69</f>
        <v>15067.5</v>
      </c>
      <c r="E73" s="2"/>
      <c r="F73" s="88"/>
      <c r="G73" s="89"/>
      <c r="H73" s="89"/>
      <c r="I73" s="89"/>
      <c r="J73" s="2"/>
    </row>
    <row r="74" spans="2:11" ht="15" thickBot="1">
      <c r="B74" s="48" t="s">
        <v>86</v>
      </c>
      <c r="C74" s="93">
        <f>H69</f>
        <v>49644</v>
      </c>
      <c r="E74" s="2"/>
      <c r="F74" s="88"/>
      <c r="G74" s="89"/>
      <c r="H74" s="89"/>
      <c r="I74" s="89"/>
      <c r="J74" s="2"/>
    </row>
    <row r="75" spans="2:11" ht="15" thickBot="1">
      <c r="B75" s="48" t="s">
        <v>85</v>
      </c>
      <c r="C75" s="71"/>
      <c r="E75" s="2"/>
      <c r="F75" s="88"/>
      <c r="G75" s="89"/>
      <c r="H75" s="89"/>
      <c r="I75" s="89"/>
      <c r="J75" s="2"/>
    </row>
    <row r="76" spans="2:11" ht="15.75" thickBot="1">
      <c r="B76" s="48" t="s">
        <v>84</v>
      </c>
      <c r="C76" s="91">
        <f>C73+C74</f>
        <v>64711.5</v>
      </c>
      <c r="E76" s="2"/>
      <c r="F76" s="88"/>
      <c r="G76" s="89"/>
      <c r="H76" s="89"/>
      <c r="I76" s="90"/>
      <c r="J76" s="2"/>
    </row>
    <row r="77" spans="2:11">
      <c r="E77" s="2"/>
      <c r="F77" s="2"/>
      <c r="G77" s="2"/>
      <c r="H77" s="2"/>
      <c r="I77" s="2"/>
      <c r="J77" s="2"/>
    </row>
    <row r="78" spans="2:11" ht="12" thickBot="1"/>
    <row r="79" spans="2:11" ht="30.75" thickBot="1">
      <c r="B79" s="50" t="s">
        <v>88</v>
      </c>
      <c r="C79" s="58">
        <v>2011</v>
      </c>
      <c r="D79" s="58">
        <v>2012</v>
      </c>
      <c r="E79" s="58">
        <v>2013</v>
      </c>
      <c r="F79" s="58" t="s">
        <v>39</v>
      </c>
      <c r="G79" s="51" t="s">
        <v>89</v>
      </c>
    </row>
    <row r="80" spans="2:11" ht="15.75" thickBot="1">
      <c r="B80" s="52" t="s">
        <v>90</v>
      </c>
      <c r="C80" s="55"/>
      <c r="D80" s="59"/>
      <c r="E80" s="59"/>
      <c r="F80" s="55"/>
      <c r="G80" s="54"/>
    </row>
    <row r="81" spans="2:7" ht="15" thickBot="1">
      <c r="B81" s="52" t="s">
        <v>91</v>
      </c>
      <c r="C81" s="55"/>
      <c r="D81" s="54"/>
      <c r="E81" s="54"/>
      <c r="F81" s="55"/>
      <c r="G81" s="54"/>
    </row>
    <row r="82" spans="2:7" ht="15" thickBot="1">
      <c r="B82" s="52" t="s">
        <v>97</v>
      </c>
      <c r="C82" s="54"/>
      <c r="D82" s="56"/>
      <c r="E82" s="56"/>
      <c r="F82" s="55"/>
      <c r="G82" s="54"/>
    </row>
    <row r="83" spans="2:7" ht="15" thickBot="1">
      <c r="B83" s="52" t="s">
        <v>92</v>
      </c>
      <c r="C83" s="54"/>
      <c r="D83" s="55"/>
      <c r="E83" s="55"/>
      <c r="F83" s="55"/>
      <c r="G83" s="54"/>
    </row>
    <row r="84" spans="2:7" ht="15" thickBot="1">
      <c r="B84" s="52" t="s">
        <v>95</v>
      </c>
      <c r="C84" s="55"/>
      <c r="D84" s="55"/>
      <c r="E84" s="55"/>
      <c r="F84" s="55"/>
      <c r="G84" s="54"/>
    </row>
    <row r="85" spans="2:7" ht="15" thickBot="1">
      <c r="B85" s="52" t="s">
        <v>96</v>
      </c>
      <c r="C85" s="55"/>
      <c r="D85" s="55"/>
      <c r="E85" s="55"/>
      <c r="F85" s="55"/>
      <c r="G85" s="54"/>
    </row>
    <row r="86" spans="2:7" ht="15" thickBot="1">
      <c r="B86" s="52" t="s">
        <v>93</v>
      </c>
      <c r="C86" s="55"/>
      <c r="D86" s="55"/>
      <c r="E86" s="55"/>
      <c r="F86" s="55"/>
      <c r="G86" s="54"/>
    </row>
    <row r="87" spans="2:7" ht="15.75" thickBot="1">
      <c r="B87" s="53" t="s">
        <v>94</v>
      </c>
      <c r="C87" s="57"/>
      <c r="D87" s="57"/>
      <c r="E87" s="57"/>
      <c r="F87" s="57"/>
      <c r="G87" s="54"/>
    </row>
  </sheetData>
  <phoneticPr fontId="0" type="noConversion"/>
  <pageMargins left="0.24" right="0.24" top="0.57999999999999996" bottom="0.27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tabSelected="1" workbookViewId="0">
      <pane ySplit="1" topLeftCell="A50" activePane="bottomLeft" state="frozen"/>
      <selection pane="bottomLeft" activeCell="Q66" sqref="Q66"/>
    </sheetView>
  </sheetViews>
  <sheetFormatPr defaultRowHeight="11.25"/>
  <cols>
    <col min="1" max="1" width="4.140625" style="3" customWidth="1"/>
    <col min="2" max="2" width="33.42578125" style="3" customWidth="1"/>
    <col min="3" max="3" width="15.140625" style="3" customWidth="1"/>
    <col min="4" max="4" width="15.85546875" style="3" customWidth="1"/>
    <col min="5" max="5" width="11.28515625" style="3" customWidth="1"/>
    <col min="6" max="6" width="8.42578125" style="3" customWidth="1"/>
    <col min="7" max="7" width="9.28515625" style="3" customWidth="1"/>
    <col min="8" max="8" width="12.42578125" style="3" customWidth="1"/>
    <col min="9" max="9" width="10" style="3" customWidth="1"/>
    <col min="10" max="10" width="11.42578125" style="3" customWidth="1"/>
    <col min="11" max="11" width="13.140625" style="69" customWidth="1"/>
    <col min="12" max="12" width="21.140625" style="3" customWidth="1"/>
    <col min="13" max="16384" width="9.140625" style="3"/>
  </cols>
  <sheetData>
    <row r="1" spans="1:12" s="17" customFormat="1" ht="25.5">
      <c r="A1" s="64"/>
      <c r="B1" s="173" t="s">
        <v>0</v>
      </c>
      <c r="C1" s="173" t="s">
        <v>4</v>
      </c>
      <c r="D1" s="173" t="s">
        <v>5</v>
      </c>
      <c r="E1" s="173" t="s">
        <v>6</v>
      </c>
      <c r="F1" s="173" t="s">
        <v>42</v>
      </c>
      <c r="G1" s="173" t="s">
        <v>7</v>
      </c>
      <c r="H1" s="173" t="s">
        <v>43</v>
      </c>
      <c r="I1" s="174" t="s">
        <v>9</v>
      </c>
      <c r="J1" s="174" t="s">
        <v>10</v>
      </c>
      <c r="K1" s="173" t="s">
        <v>11</v>
      </c>
      <c r="L1" s="174" t="s">
        <v>100</v>
      </c>
    </row>
    <row r="2" spans="1:12" s="17" customFormat="1" ht="15">
      <c r="A2" s="64"/>
      <c r="B2" s="189" t="s">
        <v>256</v>
      </c>
      <c r="C2" s="190"/>
      <c r="D2" s="190"/>
      <c r="E2" s="190"/>
      <c r="F2" s="190"/>
      <c r="G2" s="190"/>
      <c r="H2" s="190"/>
      <c r="I2" s="190"/>
      <c r="J2" s="190"/>
      <c r="K2" s="190"/>
      <c r="L2" s="191"/>
    </row>
    <row r="3" spans="1:12" s="17" customFormat="1" ht="63.75">
      <c r="A3" s="64"/>
      <c r="B3" s="169" t="s">
        <v>272</v>
      </c>
      <c r="C3" s="9" t="s">
        <v>257</v>
      </c>
      <c r="D3" s="10" t="s">
        <v>258</v>
      </c>
      <c r="E3" s="10"/>
      <c r="F3" s="11"/>
      <c r="G3" s="159"/>
      <c r="H3" s="159">
        <v>0</v>
      </c>
      <c r="I3" s="159">
        <v>0</v>
      </c>
      <c r="J3" s="159">
        <v>0</v>
      </c>
      <c r="K3" s="160"/>
      <c r="L3" s="94" t="s">
        <v>259</v>
      </c>
    </row>
    <row r="4" spans="1:12" s="17" customFormat="1" ht="51">
      <c r="A4" s="64"/>
      <c r="B4" s="169" t="s">
        <v>273</v>
      </c>
      <c r="C4" s="9" t="s">
        <v>103</v>
      </c>
      <c r="D4" s="10" t="s">
        <v>104</v>
      </c>
      <c r="E4" s="10" t="s">
        <v>105</v>
      </c>
      <c r="F4" s="11">
        <v>4</v>
      </c>
      <c r="G4" s="159">
        <v>10</v>
      </c>
      <c r="H4" s="159">
        <v>0</v>
      </c>
      <c r="I4" s="159">
        <f>F4*G4</f>
        <v>40</v>
      </c>
      <c r="J4" s="159">
        <f t="shared" ref="J4:J37" si="0">H4+I4</f>
        <v>40</v>
      </c>
      <c r="K4" s="159" t="s">
        <v>260</v>
      </c>
      <c r="L4" s="64"/>
    </row>
    <row r="5" spans="1:12" s="18" customFormat="1" ht="102">
      <c r="A5" s="15"/>
      <c r="B5" s="170"/>
      <c r="C5" s="9" t="s">
        <v>99</v>
      </c>
      <c r="D5" s="10" t="s">
        <v>44</v>
      </c>
      <c r="E5" s="10" t="s">
        <v>14</v>
      </c>
      <c r="F5" s="11">
        <v>8</v>
      </c>
      <c r="G5" s="159">
        <v>150</v>
      </c>
      <c r="H5" s="159">
        <f t="shared" ref="H5:H11" si="1">F5*G5</f>
        <v>1200</v>
      </c>
      <c r="I5" s="159">
        <v>0</v>
      </c>
      <c r="J5" s="159">
        <f t="shared" si="0"/>
        <v>1200</v>
      </c>
      <c r="K5" s="159" t="s">
        <v>8</v>
      </c>
      <c r="L5" s="94" t="s">
        <v>261</v>
      </c>
    </row>
    <row r="6" spans="1:12" s="18" customFormat="1" ht="38.25">
      <c r="A6" s="15"/>
      <c r="B6" s="171"/>
      <c r="C6" s="13"/>
      <c r="D6" s="10" t="s">
        <v>101</v>
      </c>
      <c r="E6" s="10" t="s">
        <v>41</v>
      </c>
      <c r="F6" s="12">
        <v>1</v>
      </c>
      <c r="G6" s="159">
        <v>100</v>
      </c>
      <c r="H6" s="159">
        <f t="shared" si="1"/>
        <v>100</v>
      </c>
      <c r="I6" s="159">
        <v>0</v>
      </c>
      <c r="J6" s="159">
        <f t="shared" si="0"/>
        <v>100</v>
      </c>
      <c r="K6" s="159" t="s">
        <v>8</v>
      </c>
      <c r="L6" s="94"/>
    </row>
    <row r="7" spans="1:12" s="18" customFormat="1" ht="25.5">
      <c r="A7" s="15"/>
      <c r="B7" s="171"/>
      <c r="C7" s="13"/>
      <c r="D7" s="10" t="s">
        <v>113</v>
      </c>
      <c r="E7" s="10" t="s">
        <v>14</v>
      </c>
      <c r="F7" s="12">
        <f>2*2</f>
        <v>4</v>
      </c>
      <c r="G7" s="159">
        <v>30</v>
      </c>
      <c r="H7" s="159">
        <f t="shared" si="1"/>
        <v>120</v>
      </c>
      <c r="I7" s="159">
        <v>0</v>
      </c>
      <c r="J7" s="159">
        <f t="shared" si="0"/>
        <v>120</v>
      </c>
      <c r="K7" s="159" t="s">
        <v>8</v>
      </c>
      <c r="L7" s="94"/>
    </row>
    <row r="8" spans="1:12" s="18" customFormat="1" ht="25.5">
      <c r="A8" s="15"/>
      <c r="B8" s="172"/>
      <c r="C8" s="15"/>
      <c r="D8" s="10" t="s">
        <v>45</v>
      </c>
      <c r="E8" s="10" t="s">
        <v>15</v>
      </c>
      <c r="F8" s="11">
        <f>8*2</f>
        <v>16</v>
      </c>
      <c r="G8" s="159">
        <v>25</v>
      </c>
      <c r="H8" s="159">
        <f t="shared" si="1"/>
        <v>400</v>
      </c>
      <c r="I8" s="159">
        <v>0</v>
      </c>
      <c r="J8" s="159">
        <f t="shared" si="0"/>
        <v>400</v>
      </c>
      <c r="K8" s="159" t="s">
        <v>8</v>
      </c>
      <c r="L8" s="94" t="s">
        <v>262</v>
      </c>
    </row>
    <row r="9" spans="1:12" s="18" customFormat="1" ht="25.5">
      <c r="A9" s="15"/>
      <c r="B9" s="172"/>
      <c r="C9" s="15"/>
      <c r="D9" s="10" t="s">
        <v>46</v>
      </c>
      <c r="E9" s="10" t="s">
        <v>16</v>
      </c>
      <c r="F9" s="11">
        <f>8*2</f>
        <v>16</v>
      </c>
      <c r="G9" s="159">
        <v>25</v>
      </c>
      <c r="H9" s="159">
        <f t="shared" si="1"/>
        <v>400</v>
      </c>
      <c r="I9" s="159">
        <v>0</v>
      </c>
      <c r="J9" s="159">
        <f t="shared" si="0"/>
        <v>400</v>
      </c>
      <c r="K9" s="159" t="s">
        <v>8</v>
      </c>
      <c r="L9" s="94"/>
    </row>
    <row r="10" spans="1:12" s="18" customFormat="1" ht="25.5">
      <c r="A10" s="15"/>
      <c r="B10" s="172"/>
      <c r="C10" s="15"/>
      <c r="D10" s="10" t="s">
        <v>76</v>
      </c>
      <c r="E10" s="10" t="s">
        <v>20</v>
      </c>
      <c r="F10" s="12">
        <f>10*2</f>
        <v>20</v>
      </c>
      <c r="G10" s="159">
        <v>4</v>
      </c>
      <c r="H10" s="159">
        <f t="shared" si="1"/>
        <v>80</v>
      </c>
      <c r="I10" s="159">
        <v>0</v>
      </c>
      <c r="J10" s="159">
        <f t="shared" si="0"/>
        <v>80</v>
      </c>
      <c r="K10" s="159" t="s">
        <v>8</v>
      </c>
      <c r="L10" s="94" t="s">
        <v>263</v>
      </c>
    </row>
    <row r="11" spans="1:12" s="18" customFormat="1" ht="12.75">
      <c r="A11" s="15"/>
      <c r="B11" s="172"/>
      <c r="C11" s="15"/>
      <c r="D11" s="10" t="s">
        <v>78</v>
      </c>
      <c r="E11" s="10" t="s">
        <v>20</v>
      </c>
      <c r="F11" s="12">
        <f>10*2</f>
        <v>20</v>
      </c>
      <c r="G11" s="159">
        <v>8</v>
      </c>
      <c r="H11" s="159">
        <f t="shared" si="1"/>
        <v>160</v>
      </c>
      <c r="I11" s="159">
        <v>0</v>
      </c>
      <c r="J11" s="159">
        <f t="shared" si="0"/>
        <v>160</v>
      </c>
      <c r="K11" s="159" t="s">
        <v>8</v>
      </c>
      <c r="L11" s="94"/>
    </row>
    <row r="12" spans="1:12" s="18" customFormat="1" ht="76.5">
      <c r="A12" s="15"/>
      <c r="B12" s="172"/>
      <c r="C12" s="15"/>
      <c r="D12" s="10" t="s">
        <v>21</v>
      </c>
      <c r="E12" s="10" t="s">
        <v>15</v>
      </c>
      <c r="F12" s="11">
        <v>2</v>
      </c>
      <c r="G12" s="159">
        <v>100</v>
      </c>
      <c r="H12" s="159">
        <v>0</v>
      </c>
      <c r="I12" s="159">
        <f>F12*G12</f>
        <v>200</v>
      </c>
      <c r="J12" s="159">
        <f t="shared" si="0"/>
        <v>200</v>
      </c>
      <c r="K12" s="159" t="s">
        <v>82</v>
      </c>
      <c r="L12" s="94"/>
    </row>
    <row r="13" spans="1:12" s="18" customFormat="1" ht="25.5">
      <c r="A13" s="15"/>
      <c r="B13" s="169" t="s">
        <v>274</v>
      </c>
      <c r="C13" s="14" t="s">
        <v>36</v>
      </c>
      <c r="D13" s="9" t="s">
        <v>102</v>
      </c>
      <c r="E13" s="9" t="s">
        <v>264</v>
      </c>
      <c r="F13" s="40" t="s">
        <v>265</v>
      </c>
      <c r="G13" s="159">
        <v>1000</v>
      </c>
      <c r="H13" s="159">
        <f>F13*G13</f>
        <v>1000</v>
      </c>
      <c r="I13" s="159">
        <v>0</v>
      </c>
      <c r="J13" s="159">
        <f>H13+I13</f>
        <v>1000</v>
      </c>
      <c r="K13" s="159" t="s">
        <v>8</v>
      </c>
      <c r="L13" s="94"/>
    </row>
    <row r="14" spans="1:12" s="2" customFormat="1" ht="25.5">
      <c r="D14" s="9" t="s">
        <v>266</v>
      </c>
      <c r="E14" s="9" t="s">
        <v>264</v>
      </c>
      <c r="F14" s="40" t="s">
        <v>265</v>
      </c>
      <c r="G14" s="159">
        <v>800</v>
      </c>
      <c r="H14" s="159">
        <f>F14*G14</f>
        <v>800</v>
      </c>
      <c r="I14" s="159">
        <v>0</v>
      </c>
      <c r="J14" s="159">
        <f>H14+I14</f>
        <v>800</v>
      </c>
      <c r="K14" s="159" t="s">
        <v>8</v>
      </c>
      <c r="L14" s="157" t="s">
        <v>267</v>
      </c>
    </row>
    <row r="15" spans="1:12" s="2" customFormat="1" ht="51">
      <c r="D15" s="9" t="s">
        <v>129</v>
      </c>
      <c r="E15" s="9" t="s">
        <v>264</v>
      </c>
      <c r="F15" s="40" t="s">
        <v>128</v>
      </c>
      <c r="G15" s="159">
        <v>2500</v>
      </c>
      <c r="H15" s="159">
        <f>F15*G15</f>
        <v>10000</v>
      </c>
      <c r="I15" s="159">
        <v>0</v>
      </c>
      <c r="J15" s="159">
        <f>H15+I15</f>
        <v>10000</v>
      </c>
      <c r="K15" s="159" t="s">
        <v>8</v>
      </c>
      <c r="L15" s="158" t="s">
        <v>268</v>
      </c>
    </row>
    <row r="16" spans="1:12" s="2" customFormat="1" ht="25.5">
      <c r="B16" s="14"/>
      <c r="D16" s="9" t="s">
        <v>131</v>
      </c>
      <c r="E16" s="9" t="s">
        <v>264</v>
      </c>
      <c r="F16" s="40" t="s">
        <v>265</v>
      </c>
      <c r="G16" s="159">
        <v>400</v>
      </c>
      <c r="H16" s="159">
        <f>F16*G16</f>
        <v>400</v>
      </c>
      <c r="I16" s="159">
        <v>0</v>
      </c>
      <c r="J16" s="159">
        <f>H16+I16</f>
        <v>400</v>
      </c>
      <c r="K16" s="159" t="s">
        <v>8</v>
      </c>
      <c r="L16" s="157" t="s">
        <v>267</v>
      </c>
    </row>
    <row r="17" spans="1:14" s="2" customFormat="1" ht="12.75">
      <c r="B17" s="166" t="s">
        <v>269</v>
      </c>
      <c r="C17" s="161"/>
      <c r="D17" s="162"/>
      <c r="E17" s="162"/>
      <c r="F17" s="163"/>
      <c r="G17" s="164"/>
      <c r="H17" s="165">
        <f>SUM(H3:H16)</f>
        <v>14660</v>
      </c>
      <c r="I17" s="165">
        <f>SUM(I3:I16)</f>
        <v>240</v>
      </c>
      <c r="J17" s="165">
        <f>SUM(J3:J16)</f>
        <v>14900</v>
      </c>
      <c r="K17" s="164"/>
      <c r="L17" s="157"/>
      <c r="M17" s="167">
        <f>SUM(H5:H11)+(H13+H14+H15)/2</f>
        <v>8360</v>
      </c>
      <c r="N17" s="2" t="s">
        <v>270</v>
      </c>
    </row>
    <row r="18" spans="1:14" s="2" customFormat="1" ht="15">
      <c r="B18" s="189" t="s">
        <v>271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1"/>
    </row>
    <row r="19" spans="1:14" s="18" customFormat="1" ht="38.25">
      <c r="A19" s="15"/>
      <c r="B19" s="169" t="s">
        <v>286</v>
      </c>
      <c r="C19" s="10" t="s">
        <v>108</v>
      </c>
      <c r="D19" s="10" t="s">
        <v>44</v>
      </c>
      <c r="E19" s="67" t="s">
        <v>14</v>
      </c>
      <c r="F19" s="9">
        <v>11</v>
      </c>
      <c r="G19" s="159">
        <v>150</v>
      </c>
      <c r="H19" s="159">
        <f t="shared" ref="H19:H24" si="2">F19*G19</f>
        <v>1650</v>
      </c>
      <c r="I19" s="159">
        <v>0</v>
      </c>
      <c r="J19" s="159">
        <f t="shared" si="0"/>
        <v>1650</v>
      </c>
      <c r="K19" s="9" t="s">
        <v>8</v>
      </c>
      <c r="L19" s="94" t="s">
        <v>275</v>
      </c>
    </row>
    <row r="20" spans="1:14" s="18" customFormat="1" ht="38.25">
      <c r="A20" s="15"/>
      <c r="C20" s="9"/>
      <c r="D20" s="10" t="s">
        <v>101</v>
      </c>
      <c r="E20" s="10" t="s">
        <v>14</v>
      </c>
      <c r="F20" s="9">
        <f>2*3</f>
        <v>6</v>
      </c>
      <c r="G20" s="159">
        <v>22</v>
      </c>
      <c r="H20" s="159">
        <f t="shared" si="2"/>
        <v>132</v>
      </c>
      <c r="I20" s="159">
        <v>0</v>
      </c>
      <c r="J20" s="159">
        <f t="shared" si="0"/>
        <v>132</v>
      </c>
      <c r="K20" s="9" t="s">
        <v>8</v>
      </c>
      <c r="L20" s="94" t="s">
        <v>109</v>
      </c>
    </row>
    <row r="21" spans="1:14" s="18" customFormat="1" ht="25.5">
      <c r="A21" s="15"/>
      <c r="B21" s="14"/>
      <c r="C21" s="9"/>
      <c r="D21" s="10" t="s">
        <v>45</v>
      </c>
      <c r="E21" s="10" t="s">
        <v>15</v>
      </c>
      <c r="F21" s="11">
        <f>11*2</f>
        <v>22</v>
      </c>
      <c r="G21" s="159">
        <v>25</v>
      </c>
      <c r="H21" s="159">
        <f t="shared" si="2"/>
        <v>550</v>
      </c>
      <c r="I21" s="159">
        <v>0</v>
      </c>
      <c r="J21" s="159">
        <f t="shared" si="0"/>
        <v>550</v>
      </c>
      <c r="K21" s="9" t="s">
        <v>8</v>
      </c>
      <c r="L21" s="15"/>
    </row>
    <row r="22" spans="1:14" s="18" customFormat="1" ht="25.5">
      <c r="A22" s="15"/>
      <c r="B22" s="14"/>
      <c r="C22" s="9"/>
      <c r="D22" s="10" t="s">
        <v>46</v>
      </c>
      <c r="E22" s="10" t="s">
        <v>16</v>
      </c>
      <c r="F22" s="11">
        <f>11*2</f>
        <v>22</v>
      </c>
      <c r="G22" s="159">
        <v>25</v>
      </c>
      <c r="H22" s="159">
        <f t="shared" si="2"/>
        <v>550</v>
      </c>
      <c r="I22" s="159">
        <v>0</v>
      </c>
      <c r="J22" s="159">
        <f t="shared" si="0"/>
        <v>550</v>
      </c>
      <c r="K22" s="9" t="s">
        <v>8</v>
      </c>
      <c r="L22" s="15"/>
    </row>
    <row r="23" spans="1:14" s="18" customFormat="1" ht="25.5">
      <c r="A23" s="15"/>
      <c r="B23" s="14"/>
      <c r="C23" s="9"/>
      <c r="D23" s="10" t="s">
        <v>110</v>
      </c>
      <c r="E23" s="10" t="s">
        <v>20</v>
      </c>
      <c r="F23" s="12">
        <v>20</v>
      </c>
      <c r="G23" s="159">
        <v>4</v>
      </c>
      <c r="H23" s="159">
        <f t="shared" si="2"/>
        <v>80</v>
      </c>
      <c r="I23" s="159">
        <v>0</v>
      </c>
      <c r="J23" s="159">
        <f t="shared" si="0"/>
        <v>80</v>
      </c>
      <c r="K23" s="9" t="s">
        <v>8</v>
      </c>
      <c r="L23" s="15"/>
    </row>
    <row r="24" spans="1:14" s="18" customFormat="1" ht="12.75">
      <c r="A24" s="15"/>
      <c r="B24" s="14"/>
      <c r="C24" s="9"/>
      <c r="D24" s="10" t="s">
        <v>111</v>
      </c>
      <c r="E24" s="10" t="s">
        <v>20</v>
      </c>
      <c r="F24" s="12">
        <v>20</v>
      </c>
      <c r="G24" s="159">
        <v>8</v>
      </c>
      <c r="H24" s="159">
        <f t="shared" si="2"/>
        <v>160</v>
      </c>
      <c r="I24" s="159">
        <v>0</v>
      </c>
      <c r="J24" s="159">
        <f t="shared" si="0"/>
        <v>160</v>
      </c>
      <c r="K24" s="9" t="s">
        <v>8</v>
      </c>
      <c r="L24" s="15"/>
    </row>
    <row r="25" spans="1:14" s="18" customFormat="1" ht="76.5">
      <c r="A25" s="15"/>
      <c r="B25" s="14"/>
      <c r="C25" s="16"/>
      <c r="D25" s="10" t="s">
        <v>21</v>
      </c>
      <c r="E25" s="10" t="s">
        <v>15</v>
      </c>
      <c r="F25" s="9">
        <v>2</v>
      </c>
      <c r="G25" s="159">
        <v>100</v>
      </c>
      <c r="H25" s="159">
        <v>0</v>
      </c>
      <c r="I25" s="159">
        <f>F25*G25</f>
        <v>200</v>
      </c>
      <c r="J25" s="159">
        <f t="shared" si="0"/>
        <v>200</v>
      </c>
      <c r="K25" s="16" t="s">
        <v>82</v>
      </c>
      <c r="L25" s="15"/>
    </row>
    <row r="26" spans="1:14" s="18" customFormat="1" ht="51">
      <c r="A26" s="15"/>
      <c r="B26" s="169" t="s">
        <v>287</v>
      </c>
      <c r="C26" s="10" t="s">
        <v>47</v>
      </c>
      <c r="D26" s="10" t="s">
        <v>18</v>
      </c>
      <c r="E26" s="10" t="s">
        <v>22</v>
      </c>
      <c r="F26" s="9">
        <v>4</v>
      </c>
      <c r="G26" s="159">
        <v>100</v>
      </c>
      <c r="H26" s="159">
        <v>0</v>
      </c>
      <c r="I26" s="159">
        <f>F26*G26</f>
        <v>400</v>
      </c>
      <c r="J26" s="159">
        <f t="shared" si="0"/>
        <v>400</v>
      </c>
      <c r="K26" s="16" t="s">
        <v>82</v>
      </c>
      <c r="L26" s="175" t="s">
        <v>276</v>
      </c>
    </row>
    <row r="27" spans="1:14" s="18" customFormat="1" ht="25.5">
      <c r="A27" s="15"/>
      <c r="D27" s="10" t="s">
        <v>48</v>
      </c>
      <c r="E27" s="10" t="s">
        <v>23</v>
      </c>
      <c r="F27" s="9">
        <v>50</v>
      </c>
      <c r="G27" s="159">
        <v>3</v>
      </c>
      <c r="H27" s="159">
        <f t="shared" ref="H27:H34" si="3">F27*G27</f>
        <v>150</v>
      </c>
      <c r="I27" s="159">
        <v>0</v>
      </c>
      <c r="J27" s="159">
        <f t="shared" si="0"/>
        <v>150</v>
      </c>
      <c r="K27" s="16" t="s">
        <v>8</v>
      </c>
      <c r="L27" s="15"/>
    </row>
    <row r="28" spans="1:14" s="18" customFormat="1" ht="38.25">
      <c r="A28" s="15"/>
      <c r="C28" s="9"/>
      <c r="D28" s="10" t="s">
        <v>49</v>
      </c>
      <c r="E28" s="10" t="s">
        <v>23</v>
      </c>
      <c r="F28" s="11">
        <v>50</v>
      </c>
      <c r="G28" s="159">
        <v>3</v>
      </c>
      <c r="H28" s="159">
        <f t="shared" si="3"/>
        <v>150</v>
      </c>
      <c r="I28" s="159">
        <v>0</v>
      </c>
      <c r="J28" s="159">
        <f t="shared" si="0"/>
        <v>150</v>
      </c>
      <c r="K28" s="9" t="s">
        <v>8</v>
      </c>
      <c r="L28" s="15"/>
    </row>
    <row r="29" spans="1:14" s="18" customFormat="1" ht="12.75">
      <c r="A29" s="15"/>
      <c r="B29" s="14"/>
      <c r="C29" s="9"/>
      <c r="D29" s="10" t="s">
        <v>50</v>
      </c>
      <c r="E29" s="10" t="s">
        <v>23</v>
      </c>
      <c r="F29" s="11">
        <v>3000</v>
      </c>
      <c r="G29" s="159">
        <v>4</v>
      </c>
      <c r="H29" s="159">
        <f t="shared" si="3"/>
        <v>12000</v>
      </c>
      <c r="I29" s="159">
        <v>0</v>
      </c>
      <c r="J29" s="159">
        <f t="shared" si="0"/>
        <v>12000</v>
      </c>
      <c r="K29" s="9" t="s">
        <v>8</v>
      </c>
      <c r="L29" s="15"/>
    </row>
    <row r="30" spans="1:14" s="18" customFormat="1" ht="89.25">
      <c r="A30" s="15"/>
      <c r="B30" s="14"/>
      <c r="C30" s="9"/>
      <c r="D30" s="10" t="s">
        <v>51</v>
      </c>
      <c r="E30" s="10" t="s">
        <v>23</v>
      </c>
      <c r="F30" s="11">
        <v>300</v>
      </c>
      <c r="G30" s="159">
        <v>3</v>
      </c>
      <c r="H30" s="159">
        <f t="shared" si="3"/>
        <v>900</v>
      </c>
      <c r="I30" s="159">
        <v>0</v>
      </c>
      <c r="J30" s="159">
        <f t="shared" si="0"/>
        <v>900</v>
      </c>
      <c r="K30" s="9" t="s">
        <v>8</v>
      </c>
      <c r="L30" s="94" t="s">
        <v>114</v>
      </c>
    </row>
    <row r="31" spans="1:14" s="18" customFormat="1" ht="114.75">
      <c r="A31" s="15"/>
      <c r="B31" s="169" t="s">
        <v>288</v>
      </c>
      <c r="C31" s="9" t="s">
        <v>116</v>
      </c>
      <c r="D31" s="10" t="s">
        <v>13</v>
      </c>
      <c r="E31" s="10" t="s">
        <v>14</v>
      </c>
      <c r="F31" s="11">
        <v>2</v>
      </c>
      <c r="G31" s="159">
        <v>150</v>
      </c>
      <c r="H31" s="159">
        <f t="shared" si="3"/>
        <v>300</v>
      </c>
      <c r="I31" s="159">
        <v>0</v>
      </c>
      <c r="J31" s="159">
        <f t="shared" si="0"/>
        <v>300</v>
      </c>
      <c r="K31" s="11" t="s">
        <v>8</v>
      </c>
      <c r="L31" s="94" t="s">
        <v>278</v>
      </c>
    </row>
    <row r="32" spans="1:14" s="18" customFormat="1" ht="38.25">
      <c r="A32" s="15"/>
      <c r="D32" s="10" t="s">
        <v>40</v>
      </c>
      <c r="E32" s="10" t="s">
        <v>41</v>
      </c>
      <c r="F32" s="11">
        <v>1</v>
      </c>
      <c r="G32" s="159">
        <v>100</v>
      </c>
      <c r="H32" s="159">
        <f t="shared" si="3"/>
        <v>100</v>
      </c>
      <c r="I32" s="159">
        <v>0</v>
      </c>
      <c r="J32" s="159">
        <f t="shared" si="0"/>
        <v>100</v>
      </c>
      <c r="K32" s="11" t="s">
        <v>8</v>
      </c>
      <c r="L32" s="15" t="s">
        <v>277</v>
      </c>
    </row>
    <row r="33" spans="1:12" s="18" customFormat="1" ht="25.5">
      <c r="A33" s="15"/>
      <c r="B33" s="168"/>
      <c r="D33" s="10" t="s">
        <v>117</v>
      </c>
      <c r="E33" s="10" t="s">
        <v>14</v>
      </c>
      <c r="F33" s="11">
        <f>2*2</f>
        <v>4</v>
      </c>
      <c r="G33" s="159">
        <v>30</v>
      </c>
      <c r="H33" s="159">
        <f t="shared" si="3"/>
        <v>120</v>
      </c>
      <c r="I33" s="159">
        <v>0</v>
      </c>
      <c r="J33" s="159">
        <f t="shared" si="0"/>
        <v>120</v>
      </c>
      <c r="K33" s="11" t="s">
        <v>8</v>
      </c>
      <c r="L33" s="15"/>
    </row>
    <row r="34" spans="1:12" s="18" customFormat="1" ht="63.75">
      <c r="A34" s="15"/>
      <c r="B34" s="168"/>
      <c r="D34" s="10" t="s">
        <v>280</v>
      </c>
      <c r="E34" s="10" t="s">
        <v>15</v>
      </c>
      <c r="F34" s="11">
        <v>3</v>
      </c>
      <c r="G34" s="159">
        <v>100</v>
      </c>
      <c r="H34" s="159">
        <f t="shared" si="3"/>
        <v>300</v>
      </c>
      <c r="I34" s="159">
        <v>0</v>
      </c>
      <c r="J34" s="159">
        <f t="shared" si="0"/>
        <v>300</v>
      </c>
      <c r="K34" s="11" t="s">
        <v>8</v>
      </c>
      <c r="L34" s="94" t="s">
        <v>279</v>
      </c>
    </row>
    <row r="35" spans="1:12" s="18" customFormat="1" ht="63.75">
      <c r="A35" s="15"/>
      <c r="B35" s="168"/>
      <c r="D35" s="10" t="s">
        <v>281</v>
      </c>
      <c r="E35" s="10" t="s">
        <v>15</v>
      </c>
      <c r="F35" s="11">
        <f>4*2</f>
        <v>8</v>
      </c>
      <c r="G35" s="159">
        <v>50</v>
      </c>
      <c r="H35" s="159">
        <f>F35*G35</f>
        <v>400</v>
      </c>
      <c r="I35" s="159">
        <v>0</v>
      </c>
      <c r="J35" s="159">
        <f>H35+I35</f>
        <v>400</v>
      </c>
      <c r="K35" s="11" t="s">
        <v>8</v>
      </c>
      <c r="L35" s="94" t="s">
        <v>282</v>
      </c>
    </row>
    <row r="36" spans="1:12" s="18" customFormat="1" ht="51">
      <c r="A36" s="15"/>
      <c r="B36" s="168"/>
      <c r="D36" s="10" t="s">
        <v>283</v>
      </c>
      <c r="E36" s="10" t="s">
        <v>15</v>
      </c>
      <c r="F36" s="11">
        <v>2</v>
      </c>
      <c r="G36" s="159">
        <v>50</v>
      </c>
      <c r="H36" s="159">
        <f>F36*G36</f>
        <v>100</v>
      </c>
      <c r="I36" s="159">
        <v>0</v>
      </c>
      <c r="J36" s="159">
        <f>H36+I36</f>
        <v>100</v>
      </c>
      <c r="K36" s="11" t="s">
        <v>8</v>
      </c>
      <c r="L36" s="94" t="s">
        <v>284</v>
      </c>
    </row>
    <row r="37" spans="1:12" s="18" customFormat="1" ht="38.25">
      <c r="A37" s="15"/>
      <c r="B37" s="169" t="s">
        <v>285</v>
      </c>
      <c r="C37" s="9" t="s">
        <v>152</v>
      </c>
      <c r="D37" s="10" t="s">
        <v>52</v>
      </c>
      <c r="E37" s="10" t="s">
        <v>23</v>
      </c>
      <c r="F37" s="11">
        <v>800</v>
      </c>
      <c r="G37" s="159">
        <v>0.2</v>
      </c>
      <c r="H37" s="159">
        <v>0</v>
      </c>
      <c r="I37" s="159">
        <f>F37*G37</f>
        <v>160</v>
      </c>
      <c r="J37" s="159">
        <f t="shared" si="0"/>
        <v>160</v>
      </c>
      <c r="K37" s="9" t="s">
        <v>54</v>
      </c>
      <c r="L37" s="94" t="s">
        <v>119</v>
      </c>
    </row>
    <row r="38" spans="1:12" s="18" customFormat="1" ht="12.75">
      <c r="A38" s="15"/>
      <c r="B38" s="166" t="s">
        <v>304</v>
      </c>
      <c r="C38" s="161"/>
      <c r="D38" s="162"/>
      <c r="E38" s="162"/>
      <c r="F38" s="163"/>
      <c r="G38" s="164"/>
      <c r="H38" s="165">
        <f>SUM(H19:H37)</f>
        <v>17642</v>
      </c>
      <c r="I38" s="165">
        <f>SUM(I19:I37)</f>
        <v>760</v>
      </c>
      <c r="J38" s="165">
        <f>SUM(J19:J37)</f>
        <v>18402</v>
      </c>
      <c r="K38" s="164"/>
    </row>
    <row r="39" spans="1:12" s="18" customFormat="1" ht="28.5" customHeight="1">
      <c r="A39" s="15"/>
      <c r="B39" s="192" t="s">
        <v>289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4"/>
    </row>
    <row r="40" spans="1:12" s="18" customFormat="1" ht="25.5">
      <c r="A40" s="15"/>
      <c r="B40" s="176" t="s">
        <v>290</v>
      </c>
      <c r="C40" s="10"/>
      <c r="D40" s="11"/>
      <c r="E40" s="159"/>
      <c r="F40" s="159"/>
      <c r="G40" s="159"/>
      <c r="H40" s="159"/>
      <c r="I40" s="11"/>
      <c r="J40" s="10"/>
      <c r="K40" s="10"/>
      <c r="L40" s="15"/>
    </row>
    <row r="41" spans="1:12" s="18" customFormat="1" ht="51">
      <c r="A41" s="15"/>
      <c r="B41" s="176" t="s">
        <v>291</v>
      </c>
      <c r="C41" s="10" t="s">
        <v>53</v>
      </c>
      <c r="D41" s="11" t="s">
        <v>293</v>
      </c>
      <c r="E41" s="159" t="s">
        <v>294</v>
      </c>
      <c r="F41" s="11">
        <v>1</v>
      </c>
      <c r="G41" s="159">
        <v>1000</v>
      </c>
      <c r="H41" s="159">
        <v>0</v>
      </c>
      <c r="I41" s="159">
        <f>F41*G41</f>
        <v>1000</v>
      </c>
      <c r="J41" s="159">
        <f t="shared" ref="J41:J78" si="4">H41+I41</f>
        <v>1000</v>
      </c>
      <c r="K41" s="10" t="s">
        <v>1</v>
      </c>
      <c r="L41" s="15"/>
    </row>
    <row r="42" spans="1:12" s="18" customFormat="1" ht="63.75">
      <c r="A42" s="15"/>
      <c r="B42" s="176" t="s">
        <v>292</v>
      </c>
      <c r="C42" s="9" t="s">
        <v>55</v>
      </c>
      <c r="D42" s="10" t="s">
        <v>56</v>
      </c>
      <c r="E42" s="10" t="s">
        <v>23</v>
      </c>
      <c r="F42" s="11">
        <v>1</v>
      </c>
      <c r="G42" s="159">
        <v>450</v>
      </c>
      <c r="H42" s="159">
        <v>0</v>
      </c>
      <c r="I42" s="159">
        <f>F42*G42</f>
        <v>450</v>
      </c>
      <c r="J42" s="159">
        <f t="shared" si="4"/>
        <v>450</v>
      </c>
      <c r="K42" s="10" t="s">
        <v>1</v>
      </c>
      <c r="L42" s="15"/>
    </row>
    <row r="43" spans="1:12" s="18" customFormat="1" ht="76.5">
      <c r="A43" s="15"/>
      <c r="C43" s="9"/>
      <c r="D43" s="10" t="s">
        <v>57</v>
      </c>
      <c r="E43" s="10" t="s">
        <v>23</v>
      </c>
      <c r="F43" s="11">
        <v>1</v>
      </c>
      <c r="G43" s="159">
        <v>1000</v>
      </c>
      <c r="H43" s="159">
        <v>0</v>
      </c>
      <c r="I43" s="159">
        <f>F43*G43</f>
        <v>1000</v>
      </c>
      <c r="J43" s="159">
        <f>H43+I43</f>
        <v>1000</v>
      </c>
      <c r="K43" s="9" t="s">
        <v>1</v>
      </c>
      <c r="L43" s="94" t="s">
        <v>122</v>
      </c>
    </row>
    <row r="44" spans="1:12" s="18" customFormat="1" ht="12.75">
      <c r="A44" s="15"/>
      <c r="B44" s="25"/>
      <c r="C44" s="9"/>
      <c r="D44" s="10" t="s">
        <v>58</v>
      </c>
      <c r="E44" s="10" t="s">
        <v>23</v>
      </c>
      <c r="F44" s="11">
        <v>1</v>
      </c>
      <c r="G44" s="159">
        <v>700</v>
      </c>
      <c r="H44" s="159">
        <v>0</v>
      </c>
      <c r="I44" s="159">
        <f t="shared" ref="I44:I58" si="5">F44*G44</f>
        <v>700</v>
      </c>
      <c r="J44" s="159">
        <f t="shared" si="4"/>
        <v>700</v>
      </c>
      <c r="K44" s="9" t="s">
        <v>1</v>
      </c>
      <c r="L44" s="15"/>
    </row>
    <row r="45" spans="1:12" s="18" customFormat="1" ht="12.75">
      <c r="A45" s="15"/>
      <c r="B45" s="25"/>
      <c r="C45" s="9"/>
      <c r="D45" s="10" t="s">
        <v>66</v>
      </c>
      <c r="E45" s="10" t="s">
        <v>23</v>
      </c>
      <c r="F45" s="11">
        <v>1</v>
      </c>
      <c r="G45" s="159">
        <v>100</v>
      </c>
      <c r="H45" s="159">
        <v>0</v>
      </c>
      <c r="I45" s="159">
        <f t="shared" si="5"/>
        <v>100</v>
      </c>
      <c r="J45" s="159">
        <f t="shared" si="4"/>
        <v>100</v>
      </c>
      <c r="K45" s="9" t="s">
        <v>1</v>
      </c>
      <c r="L45" s="15"/>
    </row>
    <row r="46" spans="1:12" s="18" customFormat="1" ht="12.75">
      <c r="A46" s="15"/>
      <c r="B46" s="25"/>
      <c r="C46" s="9"/>
      <c r="D46" s="10" t="s">
        <v>64</v>
      </c>
      <c r="E46" s="10" t="s">
        <v>23</v>
      </c>
      <c r="F46" s="11">
        <v>1</v>
      </c>
      <c r="G46" s="159">
        <v>350</v>
      </c>
      <c r="H46" s="159">
        <v>0</v>
      </c>
      <c r="I46" s="159">
        <f t="shared" si="5"/>
        <v>350</v>
      </c>
      <c r="J46" s="159">
        <f t="shared" si="4"/>
        <v>350</v>
      </c>
      <c r="K46" s="9" t="s">
        <v>1</v>
      </c>
      <c r="L46" s="15"/>
    </row>
    <row r="47" spans="1:12" s="18" customFormat="1" ht="25.5">
      <c r="A47" s="15"/>
      <c r="B47" s="25"/>
      <c r="C47" s="9" t="s">
        <v>61</v>
      </c>
      <c r="D47" s="10" t="s">
        <v>59</v>
      </c>
      <c r="E47" s="10" t="s">
        <v>23</v>
      </c>
      <c r="F47" s="11">
        <v>1</v>
      </c>
      <c r="G47" s="159">
        <v>50</v>
      </c>
      <c r="H47" s="159">
        <v>0</v>
      </c>
      <c r="I47" s="159">
        <f t="shared" si="5"/>
        <v>50</v>
      </c>
      <c r="J47" s="159">
        <f t="shared" si="4"/>
        <v>50</v>
      </c>
      <c r="K47" s="9" t="s">
        <v>1</v>
      </c>
      <c r="L47" s="15"/>
    </row>
    <row r="48" spans="1:12" s="18" customFormat="1" ht="12.75">
      <c r="A48" s="15"/>
      <c r="B48" s="4"/>
      <c r="C48" s="9"/>
      <c r="D48" s="10" t="s">
        <v>60</v>
      </c>
      <c r="E48" s="10" t="s">
        <v>62</v>
      </c>
      <c r="F48" s="11">
        <v>20</v>
      </c>
      <c r="G48" s="159">
        <v>8</v>
      </c>
      <c r="H48" s="159">
        <v>0</v>
      </c>
      <c r="I48" s="159">
        <f t="shared" si="5"/>
        <v>160</v>
      </c>
      <c r="J48" s="159">
        <f t="shared" si="4"/>
        <v>160</v>
      </c>
      <c r="K48" s="9" t="s">
        <v>1</v>
      </c>
      <c r="L48" s="15"/>
    </row>
    <row r="49" spans="1:12" s="18" customFormat="1" ht="51">
      <c r="A49" s="15"/>
      <c r="B49" s="14"/>
      <c r="C49" s="9"/>
      <c r="D49" s="10" t="s">
        <v>63</v>
      </c>
      <c r="E49" s="10" t="s">
        <v>12</v>
      </c>
      <c r="F49" s="11">
        <v>2</v>
      </c>
      <c r="G49" s="159">
        <v>50</v>
      </c>
      <c r="H49" s="159">
        <v>0</v>
      </c>
      <c r="I49" s="159">
        <f t="shared" si="5"/>
        <v>100</v>
      </c>
      <c r="J49" s="159">
        <f t="shared" si="4"/>
        <v>100</v>
      </c>
      <c r="K49" s="9" t="s">
        <v>1</v>
      </c>
      <c r="L49" s="15"/>
    </row>
    <row r="50" spans="1:12" s="18" customFormat="1" ht="12.75">
      <c r="A50" s="15"/>
      <c r="B50" s="14"/>
      <c r="C50" s="9" t="s">
        <v>65</v>
      </c>
      <c r="D50" s="10" t="s">
        <v>67</v>
      </c>
      <c r="E50" s="10" t="s">
        <v>23</v>
      </c>
      <c r="F50" s="11">
        <v>3</v>
      </c>
      <c r="G50" s="159">
        <v>100</v>
      </c>
      <c r="H50" s="159">
        <v>0</v>
      </c>
      <c r="I50" s="159">
        <f t="shared" si="5"/>
        <v>300</v>
      </c>
      <c r="J50" s="159">
        <f t="shared" si="4"/>
        <v>300</v>
      </c>
      <c r="K50" s="9" t="s">
        <v>1</v>
      </c>
      <c r="L50" s="15"/>
    </row>
    <row r="51" spans="1:12" s="18" customFormat="1" ht="25.5">
      <c r="A51" s="15"/>
      <c r="B51" s="14"/>
      <c r="C51" s="9"/>
      <c r="D51" s="10" t="s">
        <v>68</v>
      </c>
      <c r="E51" s="10" t="s">
        <v>23</v>
      </c>
      <c r="F51" s="11">
        <v>1</v>
      </c>
      <c r="G51" s="159">
        <v>100</v>
      </c>
      <c r="H51" s="159">
        <v>0</v>
      </c>
      <c r="I51" s="159">
        <f t="shared" si="5"/>
        <v>100</v>
      </c>
      <c r="J51" s="159">
        <f t="shared" si="4"/>
        <v>100</v>
      </c>
      <c r="K51" s="9" t="s">
        <v>1</v>
      </c>
      <c r="L51" s="15"/>
    </row>
    <row r="52" spans="1:12" s="18" customFormat="1" ht="12.75">
      <c r="A52" s="15"/>
      <c r="B52" s="14"/>
      <c r="C52" s="9"/>
      <c r="D52" s="10" t="s">
        <v>69</v>
      </c>
      <c r="E52" s="10" t="s">
        <v>23</v>
      </c>
      <c r="F52" s="11">
        <v>10</v>
      </c>
      <c r="G52" s="159">
        <v>40</v>
      </c>
      <c r="H52" s="159">
        <v>0</v>
      </c>
      <c r="I52" s="159">
        <f t="shared" si="5"/>
        <v>400</v>
      </c>
      <c r="J52" s="159">
        <f t="shared" si="4"/>
        <v>400</v>
      </c>
      <c r="K52" s="9" t="s">
        <v>1</v>
      </c>
      <c r="L52" s="15"/>
    </row>
    <row r="53" spans="1:12" s="18" customFormat="1" ht="25.5">
      <c r="A53" s="15"/>
      <c r="B53" s="14"/>
      <c r="C53" s="9"/>
      <c r="D53" s="10" t="s">
        <v>70</v>
      </c>
      <c r="E53" s="10" t="s">
        <v>23</v>
      </c>
      <c r="F53" s="11">
        <v>2</v>
      </c>
      <c r="G53" s="159">
        <v>60</v>
      </c>
      <c r="H53" s="159">
        <v>0</v>
      </c>
      <c r="I53" s="159">
        <f t="shared" si="5"/>
        <v>120</v>
      </c>
      <c r="J53" s="159">
        <f t="shared" si="4"/>
        <v>120</v>
      </c>
      <c r="K53" s="9" t="s">
        <v>1</v>
      </c>
      <c r="L53" s="15"/>
    </row>
    <row r="54" spans="1:12" s="18" customFormat="1" ht="25.5">
      <c r="A54" s="15"/>
      <c r="B54" s="14"/>
      <c r="C54" s="9"/>
      <c r="D54" s="10" t="s">
        <v>123</v>
      </c>
      <c r="E54" s="10" t="s">
        <v>23</v>
      </c>
      <c r="F54" s="11">
        <v>3</v>
      </c>
      <c r="G54" s="159">
        <v>50</v>
      </c>
      <c r="H54" s="159">
        <v>0</v>
      </c>
      <c r="I54" s="159">
        <f t="shared" si="5"/>
        <v>150</v>
      </c>
      <c r="J54" s="159">
        <f t="shared" si="4"/>
        <v>150</v>
      </c>
      <c r="K54" s="9" t="s">
        <v>1</v>
      </c>
      <c r="L54" s="15"/>
    </row>
    <row r="55" spans="1:12" s="18" customFormat="1" ht="25.5">
      <c r="A55" s="15"/>
      <c r="B55" s="14"/>
      <c r="C55" s="9"/>
      <c r="D55" s="10" t="s">
        <v>71</v>
      </c>
      <c r="E55" s="10" t="s">
        <v>23</v>
      </c>
      <c r="F55" s="11">
        <v>3</v>
      </c>
      <c r="G55" s="159">
        <v>10</v>
      </c>
      <c r="H55" s="159">
        <v>0</v>
      </c>
      <c r="I55" s="159">
        <f t="shared" si="5"/>
        <v>30</v>
      </c>
      <c r="J55" s="159">
        <f t="shared" si="4"/>
        <v>30</v>
      </c>
      <c r="K55" s="9" t="s">
        <v>1</v>
      </c>
      <c r="L55" s="15"/>
    </row>
    <row r="56" spans="1:12" s="18" customFormat="1" ht="38.25">
      <c r="A56" s="15"/>
      <c r="B56" s="14"/>
      <c r="C56" s="9" t="s">
        <v>72</v>
      </c>
      <c r="D56" s="10" t="s">
        <v>73</v>
      </c>
      <c r="E56" s="10" t="s">
        <v>74</v>
      </c>
      <c r="F56" s="11">
        <v>1</v>
      </c>
      <c r="G56" s="159">
        <v>200</v>
      </c>
      <c r="H56" s="159">
        <v>0</v>
      </c>
      <c r="I56" s="159">
        <f t="shared" si="5"/>
        <v>200</v>
      </c>
      <c r="J56" s="159">
        <f t="shared" si="4"/>
        <v>200</v>
      </c>
      <c r="K56" s="9" t="s">
        <v>1</v>
      </c>
      <c r="L56" s="15"/>
    </row>
    <row r="57" spans="1:12" s="18" customFormat="1" ht="51">
      <c r="A57" s="15"/>
      <c r="B57" s="176" t="s">
        <v>295</v>
      </c>
      <c r="C57" s="9" t="s">
        <v>296</v>
      </c>
      <c r="D57" s="10" t="s">
        <v>297</v>
      </c>
      <c r="E57" s="10" t="s">
        <v>298</v>
      </c>
      <c r="F57" s="11">
        <v>5</v>
      </c>
      <c r="G57" s="159">
        <v>50</v>
      </c>
      <c r="H57" s="159">
        <v>0</v>
      </c>
      <c r="I57" s="159">
        <f t="shared" si="5"/>
        <v>250</v>
      </c>
      <c r="J57" s="159">
        <f t="shared" si="4"/>
        <v>250</v>
      </c>
      <c r="K57" s="9" t="s">
        <v>1</v>
      </c>
      <c r="L57" s="94" t="s">
        <v>299</v>
      </c>
    </row>
    <row r="58" spans="1:12" s="18" customFormat="1" ht="25.5">
      <c r="A58" s="15"/>
      <c r="B58" s="176" t="s">
        <v>300</v>
      </c>
      <c r="C58" s="9" t="s">
        <v>302</v>
      </c>
      <c r="D58" s="10" t="s">
        <v>301</v>
      </c>
      <c r="E58" s="10" t="s">
        <v>298</v>
      </c>
      <c r="F58" s="11">
        <v>1</v>
      </c>
      <c r="G58" s="159">
        <v>200</v>
      </c>
      <c r="H58" s="159">
        <v>0</v>
      </c>
      <c r="I58" s="159">
        <f t="shared" si="5"/>
        <v>200</v>
      </c>
      <c r="J58" s="159">
        <f t="shared" si="4"/>
        <v>200</v>
      </c>
      <c r="K58" s="9" t="s">
        <v>1</v>
      </c>
      <c r="L58" s="94" t="s">
        <v>303</v>
      </c>
    </row>
    <row r="59" spans="1:12" s="18" customFormat="1" ht="12.75">
      <c r="A59" s="15"/>
      <c r="B59" s="166" t="s">
        <v>306</v>
      </c>
      <c r="C59" s="161"/>
      <c r="D59" s="162"/>
      <c r="E59" s="162"/>
      <c r="F59" s="163"/>
      <c r="G59" s="164"/>
      <c r="H59" s="165">
        <f>SUM(H40:H58)</f>
        <v>0</v>
      </c>
      <c r="I59" s="165">
        <f>SUM(I40:I58)</f>
        <v>5660</v>
      </c>
      <c r="J59" s="165">
        <f>SUM(J40:J58)</f>
        <v>5660</v>
      </c>
      <c r="K59" s="164"/>
      <c r="L59" s="15"/>
    </row>
    <row r="60" spans="1:12" s="18" customFormat="1" ht="15">
      <c r="A60" s="15"/>
      <c r="B60" s="192" t="s">
        <v>305</v>
      </c>
      <c r="C60" s="193"/>
      <c r="D60" s="193"/>
      <c r="E60" s="193"/>
      <c r="F60" s="193"/>
      <c r="G60" s="193"/>
      <c r="H60" s="193"/>
      <c r="I60" s="193"/>
      <c r="J60" s="193"/>
      <c r="K60" s="193"/>
      <c r="L60" s="194"/>
    </row>
    <row r="61" spans="1:12" s="18" customFormat="1" ht="63.75">
      <c r="A61" s="15"/>
      <c r="B61" s="176" t="s">
        <v>307</v>
      </c>
      <c r="C61" s="10" t="s">
        <v>47</v>
      </c>
      <c r="D61" s="10" t="s">
        <v>48</v>
      </c>
      <c r="E61" s="10" t="s">
        <v>23</v>
      </c>
      <c r="F61" s="11">
        <v>620</v>
      </c>
      <c r="G61" s="159">
        <v>2</v>
      </c>
      <c r="H61" s="159">
        <f t="shared" ref="H61:H66" si="6">F61*G61</f>
        <v>1240</v>
      </c>
      <c r="I61" s="159">
        <v>0</v>
      </c>
      <c r="J61" s="159">
        <f t="shared" si="4"/>
        <v>1240</v>
      </c>
      <c r="K61" s="9" t="s">
        <v>8</v>
      </c>
      <c r="L61" s="15"/>
    </row>
    <row r="62" spans="1:12" s="18" customFormat="1" ht="38.25">
      <c r="A62" s="15"/>
      <c r="C62" s="9"/>
      <c r="D62" s="10" t="s">
        <v>49</v>
      </c>
      <c r="E62" s="10" t="s">
        <v>23</v>
      </c>
      <c r="F62" s="11">
        <v>620</v>
      </c>
      <c r="G62" s="159">
        <v>2</v>
      </c>
      <c r="H62" s="159">
        <f t="shared" si="6"/>
        <v>1240</v>
      </c>
      <c r="I62" s="159">
        <v>0</v>
      </c>
      <c r="J62" s="159">
        <f t="shared" si="4"/>
        <v>1240</v>
      </c>
      <c r="K62" s="9" t="s">
        <v>8</v>
      </c>
      <c r="L62" s="15"/>
    </row>
    <row r="63" spans="1:12" s="18" customFormat="1" ht="12.75">
      <c r="A63" s="15"/>
      <c r="B63" s="25"/>
      <c r="C63" s="9"/>
      <c r="D63" s="10" t="s">
        <v>50</v>
      </c>
      <c r="E63" s="10" t="s">
        <v>23</v>
      </c>
      <c r="F63" s="11">
        <v>620</v>
      </c>
      <c r="G63" s="159">
        <v>4</v>
      </c>
      <c r="H63" s="159">
        <f t="shared" si="6"/>
        <v>2480</v>
      </c>
      <c r="I63" s="159">
        <v>0</v>
      </c>
      <c r="J63" s="159">
        <f t="shared" si="4"/>
        <v>2480</v>
      </c>
      <c r="K63" s="9" t="s">
        <v>8</v>
      </c>
      <c r="L63" s="15"/>
    </row>
    <row r="64" spans="1:12" s="18" customFormat="1" ht="12.75">
      <c r="A64" s="15"/>
      <c r="B64" s="25"/>
      <c r="C64" s="11"/>
      <c r="D64" s="11" t="s">
        <v>51</v>
      </c>
      <c r="E64" s="11" t="s">
        <v>23</v>
      </c>
      <c r="F64" s="11">
        <v>620</v>
      </c>
      <c r="G64" s="159">
        <v>3</v>
      </c>
      <c r="H64" s="159">
        <f t="shared" si="6"/>
        <v>1860</v>
      </c>
      <c r="I64" s="159">
        <v>0</v>
      </c>
      <c r="J64" s="159">
        <f t="shared" si="4"/>
        <v>1860</v>
      </c>
      <c r="K64" s="11" t="s">
        <v>8</v>
      </c>
      <c r="L64" s="15"/>
    </row>
    <row r="65" spans="1:12" s="18" customFormat="1" ht="38.25">
      <c r="A65" s="15"/>
      <c r="B65" s="176" t="s">
        <v>308</v>
      </c>
      <c r="C65" s="9" t="s">
        <v>77</v>
      </c>
      <c r="D65" s="10" t="s">
        <v>76</v>
      </c>
      <c r="E65" s="10" t="s">
        <v>20</v>
      </c>
      <c r="F65" s="11">
        <v>630</v>
      </c>
      <c r="G65" s="159">
        <v>4</v>
      </c>
      <c r="H65" s="159">
        <f t="shared" si="6"/>
        <v>2520</v>
      </c>
      <c r="I65" s="159">
        <v>0</v>
      </c>
      <c r="J65" s="159">
        <f t="shared" si="4"/>
        <v>2520</v>
      </c>
      <c r="K65" s="9" t="s">
        <v>8</v>
      </c>
      <c r="L65" s="15"/>
    </row>
    <row r="66" spans="1:12" s="18" customFormat="1" ht="12.75">
      <c r="A66" s="15"/>
      <c r="C66" s="9"/>
      <c r="D66" s="10" t="s">
        <v>78</v>
      </c>
      <c r="E66" s="10" t="s">
        <v>20</v>
      </c>
      <c r="F66" s="11">
        <v>630</v>
      </c>
      <c r="G66" s="159">
        <v>8</v>
      </c>
      <c r="H66" s="159">
        <f t="shared" si="6"/>
        <v>5040</v>
      </c>
      <c r="I66" s="159">
        <v>0</v>
      </c>
      <c r="J66" s="159">
        <f t="shared" si="4"/>
        <v>5040</v>
      </c>
      <c r="K66" s="9" t="s">
        <v>8</v>
      </c>
      <c r="L66" s="15"/>
    </row>
    <row r="67" spans="1:12" s="18" customFormat="1" ht="12.75">
      <c r="A67" s="15"/>
      <c r="B67" s="14"/>
      <c r="C67" s="9"/>
      <c r="D67" s="10" t="s">
        <v>24</v>
      </c>
      <c r="E67" s="10" t="s">
        <v>15</v>
      </c>
      <c r="F67" s="9">
        <v>2</v>
      </c>
      <c r="G67" s="159">
        <v>100</v>
      </c>
      <c r="H67" s="159">
        <v>0</v>
      </c>
      <c r="I67" s="159">
        <f t="shared" ref="I67:I76" si="7">F67*G67</f>
        <v>200</v>
      </c>
      <c r="J67" s="159">
        <f t="shared" si="4"/>
        <v>200</v>
      </c>
      <c r="K67" s="9" t="s">
        <v>1</v>
      </c>
      <c r="L67" s="15"/>
    </row>
    <row r="68" spans="1:12" s="18" customFormat="1" ht="63.75">
      <c r="A68" s="15"/>
      <c r="B68" s="14"/>
      <c r="C68" s="9"/>
      <c r="D68" s="10" t="s">
        <v>79</v>
      </c>
      <c r="E68" s="10" t="s">
        <v>15</v>
      </c>
      <c r="F68" s="9">
        <v>30</v>
      </c>
      <c r="G68" s="159">
        <v>200</v>
      </c>
      <c r="H68" s="159">
        <v>0</v>
      </c>
      <c r="I68" s="159">
        <f t="shared" si="7"/>
        <v>6000</v>
      </c>
      <c r="J68" s="159">
        <f t="shared" si="4"/>
        <v>6000</v>
      </c>
      <c r="K68" s="9" t="s">
        <v>83</v>
      </c>
      <c r="L68" s="15"/>
    </row>
    <row r="69" spans="1:12" s="18" customFormat="1" ht="38.25">
      <c r="A69" s="15"/>
      <c r="B69" s="14"/>
      <c r="C69" s="10" t="s">
        <v>75</v>
      </c>
      <c r="D69" s="10" t="s">
        <v>17</v>
      </c>
      <c r="E69" s="10" t="s">
        <v>29</v>
      </c>
      <c r="F69" s="9">
        <v>24</v>
      </c>
      <c r="G69" s="159">
        <v>100</v>
      </c>
      <c r="H69" s="159">
        <v>0</v>
      </c>
      <c r="I69" s="159">
        <f t="shared" si="7"/>
        <v>2400</v>
      </c>
      <c r="J69" s="159">
        <f t="shared" si="4"/>
        <v>2400</v>
      </c>
      <c r="K69" s="10" t="s">
        <v>83</v>
      </c>
      <c r="L69" s="15"/>
    </row>
    <row r="70" spans="1:12" s="18" customFormat="1" ht="12.75">
      <c r="A70" s="15"/>
      <c r="B70" s="166" t="s">
        <v>309</v>
      </c>
      <c r="C70" s="161"/>
      <c r="D70" s="162"/>
      <c r="E70" s="162"/>
      <c r="F70" s="163"/>
      <c r="G70" s="164"/>
      <c r="H70" s="165">
        <f>SUM(H61:H69)</f>
        <v>14380</v>
      </c>
      <c r="I70" s="165">
        <f>SUM(I61:I69)</f>
        <v>8600</v>
      </c>
      <c r="J70" s="165">
        <f>SUM(J61:J69)</f>
        <v>22980</v>
      </c>
      <c r="K70" s="164"/>
      <c r="L70" s="15"/>
    </row>
    <row r="71" spans="1:12" s="18" customFormat="1" ht="12.75">
      <c r="A71" s="15"/>
      <c r="B71" s="166" t="s">
        <v>310</v>
      </c>
      <c r="C71" s="161"/>
      <c r="D71" s="162"/>
      <c r="E71" s="162"/>
      <c r="F71" s="163"/>
      <c r="G71" s="164"/>
      <c r="H71" s="165">
        <f>H17+H38+H59+H70</f>
        <v>46682</v>
      </c>
      <c r="I71" s="165">
        <f>I17+I38+I59+I70</f>
        <v>15260</v>
      </c>
      <c r="J71" s="165">
        <f>J17+J38+J59+J70</f>
        <v>61942</v>
      </c>
      <c r="K71" s="164"/>
      <c r="L71" s="15"/>
    </row>
    <row r="72" spans="1:12" s="18" customFormat="1" ht="51">
      <c r="A72" s="15"/>
      <c r="B72" s="14" t="s">
        <v>80</v>
      </c>
      <c r="C72" s="9" t="s">
        <v>25</v>
      </c>
      <c r="D72" s="14" t="s">
        <v>26</v>
      </c>
      <c r="E72" s="9" t="s">
        <v>23</v>
      </c>
      <c r="F72" s="40">
        <v>5</v>
      </c>
      <c r="G72" s="159">
        <v>50</v>
      </c>
      <c r="H72" s="159">
        <v>0</v>
      </c>
      <c r="I72" s="159">
        <f t="shared" si="7"/>
        <v>250</v>
      </c>
      <c r="J72" s="159">
        <f t="shared" si="4"/>
        <v>250</v>
      </c>
      <c r="K72" s="16" t="s">
        <v>82</v>
      </c>
      <c r="L72" s="15"/>
    </row>
    <row r="73" spans="1:12" s="2" customFormat="1" ht="25.5">
      <c r="C73" s="9" t="s">
        <v>27</v>
      </c>
      <c r="D73" s="14" t="s">
        <v>28</v>
      </c>
      <c r="E73" s="9" t="s">
        <v>29</v>
      </c>
      <c r="F73" s="40" t="s">
        <v>81</v>
      </c>
      <c r="G73" s="159">
        <v>50</v>
      </c>
      <c r="H73" s="159">
        <v>0</v>
      </c>
      <c r="I73" s="159">
        <f t="shared" si="7"/>
        <v>1200</v>
      </c>
      <c r="J73" s="159">
        <f t="shared" si="4"/>
        <v>1200</v>
      </c>
      <c r="K73" s="16" t="s">
        <v>82</v>
      </c>
    </row>
    <row r="74" spans="1:12" s="2" customFormat="1" ht="25.5">
      <c r="B74" s="14"/>
      <c r="C74" s="9" t="s">
        <v>30</v>
      </c>
      <c r="D74" s="14" t="s">
        <v>31</v>
      </c>
      <c r="E74" s="9" t="s">
        <v>29</v>
      </c>
      <c r="F74" s="40" t="s">
        <v>81</v>
      </c>
      <c r="G74" s="159">
        <v>10</v>
      </c>
      <c r="H74" s="159">
        <v>0</v>
      </c>
      <c r="I74" s="159">
        <f t="shared" si="7"/>
        <v>240</v>
      </c>
      <c r="J74" s="159">
        <f t="shared" si="4"/>
        <v>240</v>
      </c>
      <c r="K74" s="16" t="s">
        <v>82</v>
      </c>
    </row>
    <row r="75" spans="1:12" s="2" customFormat="1" ht="25.5">
      <c r="B75" s="14"/>
      <c r="C75" s="9" t="s">
        <v>32</v>
      </c>
      <c r="D75" s="14" t="s">
        <v>33</v>
      </c>
      <c r="E75" s="9" t="s">
        <v>12</v>
      </c>
      <c r="F75" s="40">
        <v>10</v>
      </c>
      <c r="G75" s="159">
        <v>50</v>
      </c>
      <c r="H75" s="159">
        <v>0</v>
      </c>
      <c r="I75" s="159">
        <f t="shared" si="7"/>
        <v>500</v>
      </c>
      <c r="J75" s="159">
        <f t="shared" si="4"/>
        <v>500</v>
      </c>
      <c r="K75" s="16" t="s">
        <v>82</v>
      </c>
    </row>
    <row r="76" spans="1:12" s="2" customFormat="1" ht="12.75">
      <c r="B76" s="14"/>
      <c r="C76" s="9"/>
      <c r="D76" s="9" t="s">
        <v>34</v>
      </c>
      <c r="E76" s="9" t="s">
        <v>35</v>
      </c>
      <c r="F76" s="9">
        <v>10</v>
      </c>
      <c r="G76" s="159">
        <v>8</v>
      </c>
      <c r="H76" s="159">
        <v>0</v>
      </c>
      <c r="I76" s="159">
        <f t="shared" si="7"/>
        <v>80</v>
      </c>
      <c r="J76" s="159">
        <f t="shared" si="4"/>
        <v>80</v>
      </c>
      <c r="K76" s="9" t="s">
        <v>82</v>
      </c>
    </row>
    <row r="77" spans="1:12" s="2" customFormat="1" ht="12.75">
      <c r="B77" s="14" t="s">
        <v>38</v>
      </c>
      <c r="C77" s="14"/>
      <c r="D77" s="14"/>
      <c r="E77" s="14"/>
      <c r="F77" s="14"/>
      <c r="G77" s="159"/>
      <c r="H77" s="159">
        <f>H71*0.02</f>
        <v>933.64</v>
      </c>
      <c r="I77" s="159">
        <f>I71*0.02</f>
        <v>305.2</v>
      </c>
      <c r="J77" s="159">
        <f t="shared" si="4"/>
        <v>1238.8399999999999</v>
      </c>
      <c r="K77" s="9" t="s">
        <v>8</v>
      </c>
    </row>
    <row r="78" spans="1:12" ht="12.75">
      <c r="B78" s="14" t="s">
        <v>311</v>
      </c>
      <c r="G78" s="159"/>
      <c r="H78" s="159">
        <f>H71*0.03</f>
        <v>1400.46</v>
      </c>
      <c r="I78" s="159">
        <v>0</v>
      </c>
      <c r="J78" s="159">
        <f t="shared" si="4"/>
        <v>1400.46</v>
      </c>
      <c r="K78" s="9" t="s">
        <v>8</v>
      </c>
    </row>
    <row r="79" spans="1:12" ht="12.75">
      <c r="B79" s="166" t="s">
        <v>312</v>
      </c>
      <c r="C79" s="161"/>
      <c r="D79" s="162"/>
      <c r="E79" s="162"/>
      <c r="F79" s="163"/>
      <c r="G79" s="164"/>
      <c r="H79" s="165">
        <f>SUM(H72:H78)</f>
        <v>2334.1</v>
      </c>
      <c r="I79" s="165">
        <f>SUM(I72:I78)</f>
        <v>2575.1999999999998</v>
      </c>
      <c r="J79" s="165">
        <f>SUM(J72:J78)</f>
        <v>4909.3</v>
      </c>
      <c r="K79" s="164"/>
    </row>
    <row r="80" spans="1:12" ht="12.75">
      <c r="G80" s="159"/>
      <c r="H80" s="159"/>
      <c r="I80" s="159"/>
      <c r="J80" s="159"/>
    </row>
    <row r="81" spans="2:11" ht="12.75">
      <c r="B81" s="14"/>
      <c r="C81" s="9"/>
      <c r="D81" s="14"/>
      <c r="E81" s="9"/>
      <c r="F81" s="14"/>
      <c r="G81" s="159"/>
      <c r="H81" s="159"/>
      <c r="I81" s="159"/>
      <c r="J81" s="159"/>
      <c r="K81" s="9"/>
    </row>
    <row r="82" spans="2:11" s="2" customFormat="1" ht="12.75" hidden="1">
      <c r="B82" s="42" t="s">
        <v>10</v>
      </c>
      <c r="C82" s="43"/>
      <c r="D82" s="42"/>
      <c r="E82" s="43"/>
      <c r="F82" s="42"/>
      <c r="G82" s="159"/>
      <c r="H82" s="159">
        <f>SUM(H4:H76)</f>
        <v>140046</v>
      </c>
      <c r="I82" s="159">
        <f>SUM(I4:I76)</f>
        <v>48050</v>
      </c>
      <c r="J82" s="159">
        <f>SUM(J4:J76)</f>
        <v>188096</v>
      </c>
      <c r="K82" s="43"/>
    </row>
    <row r="83" spans="2:11" s="2" customFormat="1" ht="12.75">
      <c r="K83" s="9"/>
    </row>
    <row r="84" spans="2:11" s="2" customFormat="1" ht="12.75">
      <c r="B84" s="177" t="s">
        <v>39</v>
      </c>
      <c r="C84" s="178"/>
      <c r="D84" s="179"/>
      <c r="E84" s="178"/>
      <c r="F84" s="179"/>
      <c r="G84" s="180"/>
      <c r="H84" s="180">
        <f>H71+H79</f>
        <v>49016.1</v>
      </c>
      <c r="I84" s="180">
        <f>I71+I79</f>
        <v>17835.2</v>
      </c>
      <c r="J84" s="180">
        <f>J71+J79</f>
        <v>66851.3</v>
      </c>
      <c r="K84" s="181"/>
    </row>
    <row r="85" spans="2:11" s="44" customFormat="1" ht="12.75">
      <c r="B85" s="2"/>
      <c r="C85" s="9"/>
      <c r="D85" s="14"/>
      <c r="E85" s="9"/>
      <c r="F85" s="14"/>
      <c r="G85" s="9"/>
      <c r="H85" s="9"/>
      <c r="I85" s="9"/>
      <c r="J85" s="9"/>
      <c r="K85" s="9"/>
    </row>
    <row r="86" spans="2:11" s="2" customFormat="1">
      <c r="B86" s="3"/>
      <c r="C86" s="3"/>
      <c r="D86" s="3"/>
      <c r="E86" s="3"/>
      <c r="F86" s="3"/>
      <c r="G86" s="3"/>
      <c r="H86" s="3"/>
      <c r="I86" s="3"/>
      <c r="J86" s="3"/>
      <c r="K86" s="69"/>
    </row>
    <row r="87" spans="2:11" ht="12" thickBot="1"/>
    <row r="88" spans="2:11" ht="29.25" thickBot="1">
      <c r="B88" s="49" t="s">
        <v>87</v>
      </c>
      <c r="C88" s="92">
        <f>I84</f>
        <v>17835.2</v>
      </c>
      <c r="E88" s="2"/>
      <c r="F88" s="88"/>
      <c r="G88" s="89"/>
      <c r="H88" s="89"/>
      <c r="I88" s="89"/>
      <c r="J88" s="2"/>
    </row>
    <row r="89" spans="2:11" ht="15" thickBot="1">
      <c r="B89" s="48" t="s">
        <v>86</v>
      </c>
      <c r="C89" s="93">
        <f>H84</f>
        <v>49016.1</v>
      </c>
      <c r="E89" s="2"/>
      <c r="F89" s="88"/>
      <c r="G89" s="89"/>
      <c r="H89" s="89"/>
      <c r="I89" s="89"/>
      <c r="J89" s="2"/>
    </row>
    <row r="90" spans="2:11" ht="15" thickBot="1">
      <c r="B90" s="48" t="s">
        <v>85</v>
      </c>
      <c r="C90" s="71"/>
      <c r="E90" s="2"/>
      <c r="F90" s="88"/>
      <c r="G90" s="89"/>
      <c r="H90" s="89"/>
      <c r="I90" s="89"/>
      <c r="J90" s="2"/>
    </row>
    <row r="91" spans="2:11" ht="15.75" thickBot="1">
      <c r="B91" s="48" t="s">
        <v>84</v>
      </c>
      <c r="C91" s="91">
        <f>C88+C89</f>
        <v>66851.3</v>
      </c>
      <c r="E91" s="2"/>
      <c r="F91" s="88"/>
      <c r="G91" s="89"/>
      <c r="H91" s="89"/>
      <c r="I91" s="90"/>
      <c r="J91" s="2"/>
    </row>
    <row r="92" spans="2:11">
      <c r="E92" s="2"/>
      <c r="F92" s="2"/>
      <c r="G92" s="2"/>
      <c r="H92" s="2"/>
      <c r="I92" s="2"/>
      <c r="J92" s="2"/>
    </row>
    <row r="93" spans="2:11" ht="12" thickBot="1"/>
    <row r="94" spans="2:11" ht="30.75" thickBot="1">
      <c r="B94" s="50" t="s">
        <v>88</v>
      </c>
      <c r="C94" s="58">
        <v>2012</v>
      </c>
      <c r="D94" s="58">
        <v>2013</v>
      </c>
      <c r="E94" s="58" t="s">
        <v>39</v>
      </c>
      <c r="F94" s="51" t="s">
        <v>89</v>
      </c>
      <c r="J94" s="69"/>
      <c r="K94" s="3"/>
    </row>
    <row r="95" spans="2:11" ht="15.75" thickBot="1">
      <c r="B95" s="52" t="s">
        <v>90</v>
      </c>
      <c r="C95" s="59"/>
      <c r="D95" s="59"/>
      <c r="E95" s="55"/>
      <c r="F95" s="54"/>
      <c r="J95" s="69"/>
      <c r="K95" s="3"/>
    </row>
    <row r="96" spans="2:11" ht="15" thickBot="1">
      <c r="B96" s="52" t="s">
        <v>91</v>
      </c>
      <c r="C96" s="54"/>
      <c r="D96" s="54"/>
      <c r="E96" s="55"/>
      <c r="F96" s="54"/>
      <c r="J96" s="69"/>
      <c r="K96" s="3"/>
    </row>
    <row r="97" spans="2:11" ht="15" thickBot="1">
      <c r="B97" s="52" t="s">
        <v>97</v>
      </c>
      <c r="C97" s="56"/>
      <c r="D97" s="56"/>
      <c r="E97" s="55"/>
      <c r="F97" s="54"/>
      <c r="J97" s="69"/>
      <c r="K97" s="3"/>
    </row>
    <row r="98" spans="2:11" ht="15" thickBot="1">
      <c r="B98" s="52" t="s">
        <v>92</v>
      </c>
      <c r="C98" s="55"/>
      <c r="D98" s="55"/>
      <c r="E98" s="55"/>
      <c r="F98" s="54"/>
      <c r="J98" s="69"/>
      <c r="K98" s="3"/>
    </row>
    <row r="99" spans="2:11" ht="15" thickBot="1">
      <c r="B99" s="52" t="s">
        <v>95</v>
      </c>
      <c r="C99" s="55"/>
      <c r="D99" s="55"/>
      <c r="E99" s="55"/>
      <c r="F99" s="54"/>
      <c r="J99" s="69"/>
      <c r="K99" s="3"/>
    </row>
    <row r="100" spans="2:11" ht="15" thickBot="1">
      <c r="B100" s="52" t="s">
        <v>96</v>
      </c>
      <c r="C100" s="55"/>
      <c r="D100" s="55"/>
      <c r="E100" s="55"/>
      <c r="F100" s="54"/>
      <c r="J100" s="69"/>
      <c r="K100" s="3"/>
    </row>
    <row r="101" spans="2:11" ht="29.25" thickBot="1">
      <c r="B101" s="52" t="s">
        <v>93</v>
      </c>
      <c r="C101" s="55"/>
      <c r="D101" s="55"/>
      <c r="E101" s="55"/>
      <c r="F101" s="54"/>
      <c r="J101" s="69"/>
      <c r="K101" s="3"/>
    </row>
    <row r="102" spans="2:11" ht="15.75" thickBot="1">
      <c r="B102" s="53" t="s">
        <v>94</v>
      </c>
      <c r="C102" s="57"/>
      <c r="D102" s="57"/>
      <c r="E102" s="57"/>
      <c r="F102" s="54"/>
      <c r="J102" s="69"/>
      <c r="K102" s="3"/>
    </row>
  </sheetData>
  <mergeCells count="4">
    <mergeCell ref="B2:L2"/>
    <mergeCell ref="B18:L18"/>
    <mergeCell ref="B39:L39"/>
    <mergeCell ref="B60:L60"/>
  </mergeCells>
  <phoneticPr fontId="25" type="noConversion"/>
  <pageMargins left="0.75" right="0.75" top="1" bottom="1" header="0.5" footer="0.5"/>
  <pageSetup paperSize="9" scale="46" fitToHeight="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4"/>
  <sheetViews>
    <sheetView workbookViewId="0">
      <pane ySplit="1" topLeftCell="A41" activePane="bottomLeft" state="frozen"/>
      <selection activeCell="C1" sqref="C1"/>
      <selection pane="bottomLeft" activeCell="D45" sqref="D45"/>
    </sheetView>
  </sheetViews>
  <sheetFormatPr defaultRowHeight="11.25"/>
  <cols>
    <col min="1" max="1" width="4.140625" style="3" customWidth="1"/>
    <col min="2" max="2" width="14.85546875" style="3" customWidth="1"/>
    <col min="3" max="3" width="26.42578125" style="3" customWidth="1"/>
    <col min="4" max="4" width="31.5703125" style="3" customWidth="1"/>
    <col min="5" max="5" width="15.140625" style="3" customWidth="1"/>
    <col min="6" max="6" width="14.42578125" style="3" customWidth="1"/>
    <col min="7" max="7" width="14.28515625" style="3" customWidth="1"/>
    <col min="8" max="8" width="12.5703125" style="3" customWidth="1"/>
    <col min="9" max="9" width="11.85546875" style="3" customWidth="1"/>
    <col min="10" max="10" width="12.85546875" style="3" customWidth="1"/>
    <col min="11" max="11" width="18" style="69" customWidth="1"/>
    <col min="12" max="12" width="21.140625" style="3" customWidth="1"/>
    <col min="13" max="16384" width="9.140625" style="3"/>
  </cols>
  <sheetData>
    <row r="1" spans="1:12" s="97" customFormat="1" ht="26.25" thickBot="1">
      <c r="A1" s="62"/>
      <c r="B1" s="141" t="s">
        <v>171</v>
      </c>
      <c r="C1" s="141" t="s">
        <v>172</v>
      </c>
      <c r="D1" s="142" t="s">
        <v>179</v>
      </c>
      <c r="E1" s="141" t="s">
        <v>173</v>
      </c>
      <c r="F1" s="141" t="s">
        <v>174</v>
      </c>
      <c r="G1" s="142" t="s">
        <v>175</v>
      </c>
      <c r="H1" s="142" t="s">
        <v>176</v>
      </c>
      <c r="I1" s="143" t="s">
        <v>177</v>
      </c>
      <c r="J1" s="143" t="s">
        <v>178</v>
      </c>
      <c r="K1" s="143" t="s">
        <v>100</v>
      </c>
    </row>
    <row r="2" spans="1:12" s="17" customFormat="1" ht="26.25" thickBot="1">
      <c r="A2" s="64"/>
      <c r="B2" s="125" t="s">
        <v>154</v>
      </c>
      <c r="C2" s="98" t="s">
        <v>168</v>
      </c>
      <c r="D2" s="98" t="s">
        <v>169</v>
      </c>
      <c r="E2" s="98" t="s">
        <v>170</v>
      </c>
      <c r="F2" s="99">
        <v>4</v>
      </c>
      <c r="G2" s="99">
        <v>3</v>
      </c>
      <c r="H2" s="100"/>
      <c r="I2" s="99">
        <f>F2*G2</f>
        <v>12</v>
      </c>
      <c r="J2" s="101">
        <f t="shared" ref="J2:J60" si="0">H2+I2</f>
        <v>12</v>
      </c>
      <c r="K2" s="101"/>
      <c r="L2" s="64"/>
    </row>
    <row r="3" spans="1:12" s="18" customFormat="1" ht="25.5">
      <c r="A3" s="15"/>
      <c r="B3" s="137" t="s">
        <v>155</v>
      </c>
      <c r="C3" s="102" t="s">
        <v>180</v>
      </c>
      <c r="D3" s="102" t="s">
        <v>255</v>
      </c>
      <c r="E3" s="102" t="s">
        <v>187</v>
      </c>
      <c r="F3" s="103">
        <v>4</v>
      </c>
      <c r="G3" s="103">
        <v>150</v>
      </c>
      <c r="H3" s="103">
        <f>F3*G3</f>
        <v>600</v>
      </c>
      <c r="I3" s="103"/>
      <c r="J3" s="104">
        <f t="shared" si="0"/>
        <v>600</v>
      </c>
      <c r="K3" s="9"/>
      <c r="L3" s="94"/>
    </row>
    <row r="4" spans="1:12" s="18" customFormat="1" ht="25.5">
      <c r="A4" s="15"/>
      <c r="B4" s="105"/>
      <c r="C4" s="106"/>
      <c r="D4" s="102" t="s">
        <v>182</v>
      </c>
      <c r="E4" s="102" t="s">
        <v>183</v>
      </c>
      <c r="F4" s="107">
        <v>1</v>
      </c>
      <c r="G4" s="107">
        <v>100</v>
      </c>
      <c r="H4" s="107">
        <f>F4*G4</f>
        <v>100</v>
      </c>
      <c r="I4" s="103"/>
      <c r="J4" s="104">
        <f t="shared" si="0"/>
        <v>100</v>
      </c>
      <c r="K4" s="9"/>
      <c r="L4" s="15"/>
    </row>
    <row r="5" spans="1:12" s="18" customFormat="1" ht="17.25" customHeight="1">
      <c r="A5" s="15"/>
      <c r="B5" s="105"/>
      <c r="C5" s="106"/>
      <c r="D5" s="102" t="s">
        <v>184</v>
      </c>
      <c r="E5" s="102" t="s">
        <v>186</v>
      </c>
      <c r="F5" s="107">
        <v>1</v>
      </c>
      <c r="G5" s="107">
        <v>20</v>
      </c>
      <c r="H5" s="107">
        <f>F5*G5</f>
        <v>20</v>
      </c>
      <c r="I5" s="103"/>
      <c r="J5" s="104">
        <f t="shared" si="0"/>
        <v>20</v>
      </c>
      <c r="K5" s="9"/>
      <c r="L5" s="15"/>
    </row>
    <row r="6" spans="1:12" s="18" customFormat="1" ht="12.75">
      <c r="A6" s="15"/>
      <c r="B6" s="108"/>
      <c r="C6" s="109"/>
      <c r="D6" s="102" t="s">
        <v>252</v>
      </c>
      <c r="E6" s="102" t="s">
        <v>185</v>
      </c>
      <c r="F6" s="103">
        <v>4</v>
      </c>
      <c r="G6" s="103">
        <v>40</v>
      </c>
      <c r="H6" s="103">
        <f>F6*G6</f>
        <v>160</v>
      </c>
      <c r="I6" s="103"/>
      <c r="J6" s="104">
        <f t="shared" si="0"/>
        <v>160</v>
      </c>
      <c r="K6" s="9"/>
      <c r="L6" s="15"/>
    </row>
    <row r="7" spans="1:12" s="18" customFormat="1" ht="15.75" customHeight="1">
      <c r="A7" s="15"/>
      <c r="B7" s="108"/>
      <c r="C7" s="109"/>
      <c r="D7" s="102" t="s">
        <v>247</v>
      </c>
      <c r="E7" s="102" t="s">
        <v>185</v>
      </c>
      <c r="F7" s="103">
        <v>8</v>
      </c>
      <c r="G7" s="103">
        <v>25</v>
      </c>
      <c r="H7" s="103">
        <f>F7*G7</f>
        <v>200</v>
      </c>
      <c r="I7" s="103"/>
      <c r="J7" s="104">
        <f t="shared" si="0"/>
        <v>200</v>
      </c>
      <c r="K7" s="9"/>
      <c r="L7" s="15"/>
    </row>
    <row r="8" spans="1:12" s="18" customFormat="1" ht="12.75">
      <c r="A8" s="15"/>
      <c r="B8" s="108"/>
      <c r="C8" s="109"/>
      <c r="D8" s="102" t="s">
        <v>188</v>
      </c>
      <c r="E8" s="102" t="s">
        <v>189</v>
      </c>
      <c r="F8" s="107">
        <v>8</v>
      </c>
      <c r="G8" s="107">
        <v>5</v>
      </c>
      <c r="I8" s="107">
        <f>F8*G8</f>
        <v>40</v>
      </c>
      <c r="J8" s="104">
        <f t="shared" si="0"/>
        <v>40</v>
      </c>
      <c r="K8" s="9"/>
      <c r="L8" s="15"/>
    </row>
    <row r="9" spans="1:12" s="18" customFormat="1" ht="12.75">
      <c r="A9" s="15"/>
      <c r="B9" s="108"/>
      <c r="C9" s="109"/>
      <c r="D9" s="102" t="s">
        <v>190</v>
      </c>
      <c r="E9" s="102" t="s">
        <v>189</v>
      </c>
      <c r="F9" s="107">
        <v>8</v>
      </c>
      <c r="G9" s="107">
        <v>10</v>
      </c>
      <c r="I9" s="107">
        <f>F9*G9</f>
        <v>80</v>
      </c>
      <c r="J9" s="104">
        <f t="shared" si="0"/>
        <v>80</v>
      </c>
      <c r="K9" s="9"/>
      <c r="L9" s="15"/>
    </row>
    <row r="10" spans="1:12" s="18" customFormat="1" ht="13.5" thickBot="1">
      <c r="A10" s="15"/>
      <c r="B10" s="110"/>
      <c r="C10" s="111"/>
      <c r="D10" s="112" t="s">
        <v>191</v>
      </c>
      <c r="E10" s="98" t="s">
        <v>185</v>
      </c>
      <c r="F10" s="99">
        <v>2</v>
      </c>
      <c r="G10" s="99">
        <v>100</v>
      </c>
      <c r="H10" s="112"/>
      <c r="I10" s="99">
        <f>F10*G10</f>
        <v>200</v>
      </c>
      <c r="J10" s="101">
        <f t="shared" si="0"/>
        <v>200</v>
      </c>
      <c r="K10" s="20"/>
      <c r="L10" s="15"/>
    </row>
    <row r="11" spans="1:12" s="18" customFormat="1" ht="25.5">
      <c r="A11" s="15"/>
      <c r="B11" s="137" t="s">
        <v>156</v>
      </c>
      <c r="C11" s="102" t="s">
        <v>192</v>
      </c>
      <c r="D11" s="102" t="s">
        <v>181</v>
      </c>
      <c r="E11" s="102" t="s">
        <v>187</v>
      </c>
      <c r="F11" s="103">
        <v>6</v>
      </c>
      <c r="G11" s="103">
        <v>150</v>
      </c>
      <c r="H11" s="103">
        <f t="shared" ref="H11:H16" si="1">F11*G11</f>
        <v>900</v>
      </c>
      <c r="I11" s="113"/>
      <c r="J11" s="104">
        <f t="shared" si="0"/>
        <v>900</v>
      </c>
      <c r="K11" s="9"/>
      <c r="L11" s="94"/>
    </row>
    <row r="12" spans="1:12" s="18" customFormat="1" ht="25.5">
      <c r="A12" s="15"/>
      <c r="B12" s="108"/>
      <c r="C12" s="102"/>
      <c r="D12" s="102" t="s">
        <v>182</v>
      </c>
      <c r="E12" s="102" t="s">
        <v>183</v>
      </c>
      <c r="F12" s="114">
        <v>1</v>
      </c>
      <c r="G12" s="114">
        <v>100</v>
      </c>
      <c r="H12" s="114">
        <f t="shared" si="1"/>
        <v>100</v>
      </c>
      <c r="I12" s="113"/>
      <c r="J12" s="104">
        <f t="shared" si="0"/>
        <v>100</v>
      </c>
      <c r="K12" s="9"/>
      <c r="L12" s="15"/>
    </row>
    <row r="13" spans="1:12" s="18" customFormat="1" ht="12.75">
      <c r="A13" s="15"/>
      <c r="B13" s="108"/>
      <c r="C13" s="102"/>
      <c r="D13" s="102" t="s">
        <v>184</v>
      </c>
      <c r="E13" s="102" t="s">
        <v>186</v>
      </c>
      <c r="F13" s="103">
        <v>2</v>
      </c>
      <c r="G13" s="103">
        <v>20</v>
      </c>
      <c r="H13" s="103">
        <f t="shared" si="1"/>
        <v>40</v>
      </c>
      <c r="I13" s="103"/>
      <c r="J13" s="104">
        <f t="shared" si="0"/>
        <v>40</v>
      </c>
      <c r="K13" s="9"/>
      <c r="L13" s="15"/>
    </row>
    <row r="14" spans="1:12" s="18" customFormat="1" ht="12.75">
      <c r="A14" s="15"/>
      <c r="B14" s="108"/>
      <c r="C14" s="102"/>
      <c r="D14" s="102" t="s">
        <v>253</v>
      </c>
      <c r="E14" s="102" t="s">
        <v>185</v>
      </c>
      <c r="F14" s="103">
        <v>6</v>
      </c>
      <c r="G14" s="103">
        <v>40</v>
      </c>
      <c r="H14" s="103">
        <f t="shared" si="1"/>
        <v>240</v>
      </c>
      <c r="I14" s="103"/>
      <c r="J14" s="104">
        <f t="shared" si="0"/>
        <v>240</v>
      </c>
      <c r="K14" s="9"/>
      <c r="L14" s="15"/>
    </row>
    <row r="15" spans="1:12" s="18" customFormat="1" ht="16.5" customHeight="1">
      <c r="A15" s="15"/>
      <c r="B15" s="108"/>
      <c r="C15" s="102"/>
      <c r="D15" s="102" t="s">
        <v>248</v>
      </c>
      <c r="E15" s="102" t="s">
        <v>185</v>
      </c>
      <c r="F15" s="107">
        <v>12</v>
      </c>
      <c r="G15" s="107">
        <v>25</v>
      </c>
      <c r="H15" s="107">
        <f t="shared" si="1"/>
        <v>300</v>
      </c>
      <c r="I15" s="103"/>
      <c r="J15" s="104">
        <f t="shared" si="0"/>
        <v>300</v>
      </c>
      <c r="K15" s="9"/>
      <c r="L15" s="15"/>
    </row>
    <row r="16" spans="1:12" s="18" customFormat="1" ht="12.75">
      <c r="A16" s="15"/>
      <c r="B16" s="108"/>
      <c r="C16" s="102"/>
      <c r="D16" s="102" t="s">
        <v>188</v>
      </c>
      <c r="E16" s="102" t="s">
        <v>189</v>
      </c>
      <c r="F16" s="107">
        <v>10</v>
      </c>
      <c r="G16" s="107">
        <v>5</v>
      </c>
      <c r="H16" s="107">
        <f t="shared" si="1"/>
        <v>50</v>
      </c>
      <c r="I16" s="103"/>
      <c r="J16" s="104">
        <f t="shared" si="0"/>
        <v>50</v>
      </c>
      <c r="K16" s="9"/>
      <c r="L16" s="15"/>
    </row>
    <row r="17" spans="1:12" s="18" customFormat="1" ht="12.75">
      <c r="A17" s="15"/>
      <c r="B17" s="108"/>
      <c r="C17" s="106"/>
      <c r="D17" s="102" t="s">
        <v>190</v>
      </c>
      <c r="E17" s="102" t="s">
        <v>189</v>
      </c>
      <c r="F17" s="114">
        <v>10</v>
      </c>
      <c r="G17" s="114">
        <v>10</v>
      </c>
      <c r="H17" s="107">
        <f>F17*G17</f>
        <v>100</v>
      </c>
      <c r="I17" s="115"/>
      <c r="J17" s="104">
        <f t="shared" si="0"/>
        <v>100</v>
      </c>
      <c r="K17" s="16"/>
      <c r="L17" s="15"/>
    </row>
    <row r="18" spans="1:12" s="18" customFormat="1" ht="13.5" thickBot="1">
      <c r="A18" s="15"/>
      <c r="B18" s="110"/>
      <c r="C18" s="116"/>
      <c r="D18" s="112" t="s">
        <v>191</v>
      </c>
      <c r="E18" s="98" t="s">
        <v>185</v>
      </c>
      <c r="F18" s="99">
        <v>4</v>
      </c>
      <c r="G18" s="99">
        <v>100</v>
      </c>
      <c r="H18" s="99"/>
      <c r="I18" s="117">
        <f>F18*G18</f>
        <v>400</v>
      </c>
      <c r="J18" s="101">
        <f t="shared" si="0"/>
        <v>400</v>
      </c>
      <c r="K18" s="24"/>
      <c r="L18" s="15"/>
    </row>
    <row r="19" spans="1:12" s="18" customFormat="1" ht="12.75">
      <c r="A19" s="15"/>
      <c r="B19" s="137" t="s">
        <v>157</v>
      </c>
      <c r="C19" s="102" t="s">
        <v>193</v>
      </c>
      <c r="D19" s="102" t="s">
        <v>194</v>
      </c>
      <c r="E19" s="102" t="s">
        <v>170</v>
      </c>
      <c r="F19" s="103">
        <v>50</v>
      </c>
      <c r="G19" s="103">
        <v>2</v>
      </c>
      <c r="H19" s="103">
        <f t="shared" ref="H19:H25" si="2">F19*G19</f>
        <v>100</v>
      </c>
      <c r="I19" s="103"/>
      <c r="J19" s="104">
        <f t="shared" si="0"/>
        <v>100</v>
      </c>
      <c r="K19" s="9"/>
      <c r="L19" s="15"/>
    </row>
    <row r="20" spans="1:12" s="18" customFormat="1" ht="12.75">
      <c r="A20" s="15"/>
      <c r="B20" s="108"/>
      <c r="C20" s="102"/>
      <c r="D20" s="102" t="s">
        <v>195</v>
      </c>
      <c r="E20" s="102" t="s">
        <v>170</v>
      </c>
      <c r="F20" s="103">
        <v>50</v>
      </c>
      <c r="G20" s="103">
        <v>2</v>
      </c>
      <c r="H20" s="103">
        <f t="shared" si="2"/>
        <v>100</v>
      </c>
      <c r="I20" s="103"/>
      <c r="J20" s="104">
        <f t="shared" si="0"/>
        <v>100</v>
      </c>
      <c r="K20" s="9"/>
      <c r="L20" s="15"/>
    </row>
    <row r="21" spans="1:12" s="18" customFormat="1" ht="13.5" thickBot="1">
      <c r="A21" s="15"/>
      <c r="B21" s="110"/>
      <c r="C21" s="98"/>
      <c r="D21" s="98" t="s">
        <v>196</v>
      </c>
      <c r="E21" s="98" t="s">
        <v>170</v>
      </c>
      <c r="F21" s="99">
        <v>3000</v>
      </c>
      <c r="G21" s="99">
        <v>3</v>
      </c>
      <c r="H21" s="99">
        <f t="shared" si="2"/>
        <v>9000</v>
      </c>
      <c r="I21" s="99"/>
      <c r="J21" s="101">
        <f t="shared" si="0"/>
        <v>9000</v>
      </c>
      <c r="K21" s="9"/>
      <c r="L21" s="94"/>
    </row>
    <row r="22" spans="1:12" s="18" customFormat="1" ht="12.75">
      <c r="A22" s="15"/>
      <c r="B22" s="137" t="s">
        <v>158</v>
      </c>
      <c r="C22" s="102" t="s">
        <v>197</v>
      </c>
      <c r="D22" s="102" t="s">
        <v>254</v>
      </c>
      <c r="E22" s="102" t="s">
        <v>187</v>
      </c>
      <c r="F22" s="103">
        <v>1</v>
      </c>
      <c r="G22" s="103">
        <v>150</v>
      </c>
      <c r="H22" s="103">
        <f t="shared" si="2"/>
        <v>150</v>
      </c>
      <c r="I22" s="103"/>
      <c r="J22" s="103">
        <f t="shared" si="0"/>
        <v>150</v>
      </c>
      <c r="K22" s="11"/>
      <c r="L22" s="15"/>
    </row>
    <row r="23" spans="1:12" s="18" customFormat="1" ht="25.5">
      <c r="A23" s="15"/>
      <c r="B23" s="137"/>
      <c r="C23" s="109"/>
      <c r="D23" s="102" t="s">
        <v>198</v>
      </c>
      <c r="E23" s="102" t="s">
        <v>183</v>
      </c>
      <c r="F23" s="103">
        <v>1</v>
      </c>
      <c r="G23" s="103">
        <v>100</v>
      </c>
      <c r="H23" s="103">
        <f t="shared" si="2"/>
        <v>100</v>
      </c>
      <c r="I23" s="103"/>
      <c r="J23" s="103">
        <f t="shared" si="0"/>
        <v>100</v>
      </c>
      <c r="K23" s="11"/>
      <c r="L23" s="15"/>
    </row>
    <row r="24" spans="1:12" s="18" customFormat="1" ht="12.75">
      <c r="A24" s="15"/>
      <c r="B24" s="137"/>
      <c r="C24" s="109"/>
      <c r="D24" s="102" t="s">
        <v>199</v>
      </c>
      <c r="E24" s="102" t="s">
        <v>186</v>
      </c>
      <c r="F24" s="103">
        <v>1</v>
      </c>
      <c r="G24" s="103">
        <v>20</v>
      </c>
      <c r="H24" s="103">
        <f t="shared" si="2"/>
        <v>20</v>
      </c>
      <c r="I24" s="103"/>
      <c r="J24" s="103">
        <f t="shared" si="0"/>
        <v>20</v>
      </c>
      <c r="K24" s="11"/>
      <c r="L24" s="15"/>
    </row>
    <row r="25" spans="1:12" s="18" customFormat="1" ht="12.75">
      <c r="A25" s="15"/>
      <c r="B25" s="115"/>
      <c r="C25" s="109"/>
      <c r="D25" s="102" t="s">
        <v>249</v>
      </c>
      <c r="E25" s="102" t="s">
        <v>185</v>
      </c>
      <c r="F25" s="103">
        <v>3</v>
      </c>
      <c r="G25" s="103">
        <v>40</v>
      </c>
      <c r="H25" s="103">
        <f t="shared" si="2"/>
        <v>120</v>
      </c>
      <c r="I25" s="103"/>
      <c r="J25" s="103">
        <f t="shared" si="0"/>
        <v>120</v>
      </c>
      <c r="K25" s="11"/>
      <c r="L25" s="15"/>
    </row>
    <row r="26" spans="1:12" s="18" customFormat="1" ht="12.75" customHeight="1" thickBot="1">
      <c r="A26" s="15"/>
      <c r="B26" s="110"/>
      <c r="C26" s="98"/>
      <c r="D26" s="98" t="s">
        <v>250</v>
      </c>
      <c r="E26" s="98" t="s">
        <v>185</v>
      </c>
      <c r="F26" s="99">
        <v>3</v>
      </c>
      <c r="G26" s="99">
        <v>25</v>
      </c>
      <c r="H26" s="99">
        <f>F26*G26</f>
        <v>75</v>
      </c>
      <c r="I26" s="99"/>
      <c r="J26" s="99">
        <f t="shared" si="0"/>
        <v>75</v>
      </c>
      <c r="K26" s="22"/>
      <c r="L26" s="15"/>
    </row>
    <row r="27" spans="1:12" s="18" customFormat="1" ht="13.5" thickBot="1">
      <c r="A27" s="15"/>
      <c r="B27" s="138" t="s">
        <v>159</v>
      </c>
      <c r="C27" s="102" t="s">
        <v>200</v>
      </c>
      <c r="D27" s="98" t="s">
        <v>201</v>
      </c>
      <c r="E27" s="98" t="s">
        <v>170</v>
      </c>
      <c r="F27" s="103">
        <v>800</v>
      </c>
      <c r="G27" s="118">
        <v>0.2</v>
      </c>
      <c r="H27" s="115"/>
      <c r="I27" s="103">
        <f t="shared" ref="I27:I33" si="3">F27*G27</f>
        <v>160</v>
      </c>
      <c r="J27" s="104">
        <f t="shared" si="0"/>
        <v>160</v>
      </c>
      <c r="K27" s="9"/>
      <c r="L27" s="94"/>
    </row>
    <row r="28" spans="1:12" s="18" customFormat="1" ht="13.5" thickBot="1">
      <c r="A28" s="15"/>
      <c r="B28" s="125" t="s">
        <v>160</v>
      </c>
      <c r="C28" s="119" t="s">
        <v>202</v>
      </c>
      <c r="D28" s="119"/>
      <c r="E28" s="119"/>
      <c r="F28" s="120">
        <v>1</v>
      </c>
      <c r="G28" s="120">
        <v>1000</v>
      </c>
      <c r="H28" s="120"/>
      <c r="I28" s="120">
        <f t="shared" si="3"/>
        <v>1000</v>
      </c>
      <c r="J28" s="121">
        <f t="shared" si="0"/>
        <v>1000</v>
      </c>
      <c r="K28" s="29"/>
      <c r="L28" s="15"/>
    </row>
    <row r="29" spans="1:12" s="18" customFormat="1" ht="12.75">
      <c r="A29" s="15"/>
      <c r="B29" s="137" t="s">
        <v>161</v>
      </c>
      <c r="C29" s="102" t="s">
        <v>203</v>
      </c>
      <c r="D29" s="102" t="s">
        <v>204</v>
      </c>
      <c r="E29" s="102" t="s">
        <v>205</v>
      </c>
      <c r="F29" s="103">
        <v>1</v>
      </c>
      <c r="G29" s="103">
        <v>450</v>
      </c>
      <c r="H29" s="115"/>
      <c r="I29" s="103">
        <f t="shared" si="3"/>
        <v>450</v>
      </c>
      <c r="J29" s="104">
        <f t="shared" si="0"/>
        <v>450</v>
      </c>
      <c r="K29" s="9"/>
      <c r="L29" s="94"/>
    </row>
    <row r="30" spans="1:12" s="18" customFormat="1" ht="12.75">
      <c r="A30" s="15"/>
      <c r="B30" s="122"/>
      <c r="C30" s="102"/>
      <c r="D30" s="102" t="s">
        <v>206</v>
      </c>
      <c r="E30" s="102" t="s">
        <v>205</v>
      </c>
      <c r="F30" s="103">
        <v>1</v>
      </c>
      <c r="G30" s="103">
        <v>1000</v>
      </c>
      <c r="H30" s="115"/>
      <c r="I30" s="103">
        <f t="shared" si="3"/>
        <v>1000</v>
      </c>
      <c r="J30" s="104">
        <f t="shared" si="0"/>
        <v>1000</v>
      </c>
      <c r="K30" s="9"/>
      <c r="L30" s="15"/>
    </row>
    <row r="31" spans="1:12" s="18" customFormat="1" ht="12.75">
      <c r="A31" s="15"/>
      <c r="B31" s="122"/>
      <c r="C31" s="102"/>
      <c r="D31" s="102" t="s">
        <v>207</v>
      </c>
      <c r="E31" s="102" t="s">
        <v>205</v>
      </c>
      <c r="F31" s="103">
        <v>1</v>
      </c>
      <c r="G31" s="103">
        <v>700</v>
      </c>
      <c r="H31" s="115"/>
      <c r="I31" s="103">
        <f t="shared" si="3"/>
        <v>700</v>
      </c>
      <c r="J31" s="104">
        <f t="shared" si="0"/>
        <v>700</v>
      </c>
      <c r="K31" s="9"/>
      <c r="L31" s="15"/>
    </row>
    <row r="32" spans="1:12" s="18" customFormat="1" ht="12.75">
      <c r="A32" s="15"/>
      <c r="B32" s="122"/>
      <c r="C32" s="102"/>
      <c r="D32" s="102" t="s">
        <v>208</v>
      </c>
      <c r="E32" s="102" t="s">
        <v>205</v>
      </c>
      <c r="F32" s="103">
        <v>1</v>
      </c>
      <c r="G32" s="103">
        <v>100</v>
      </c>
      <c r="H32" s="115"/>
      <c r="I32" s="103">
        <f t="shared" si="3"/>
        <v>100</v>
      </c>
      <c r="J32" s="104">
        <f t="shared" si="0"/>
        <v>100</v>
      </c>
      <c r="K32" s="9"/>
      <c r="L32" s="15"/>
    </row>
    <row r="33" spans="1:12" s="18" customFormat="1" ht="12.75">
      <c r="A33" s="15"/>
      <c r="B33" s="122"/>
      <c r="C33" s="102"/>
      <c r="D33" s="102" t="s">
        <v>209</v>
      </c>
      <c r="E33" s="102" t="s">
        <v>205</v>
      </c>
      <c r="F33" s="103">
        <v>1</v>
      </c>
      <c r="G33" s="103">
        <v>350</v>
      </c>
      <c r="H33" s="115"/>
      <c r="I33" s="103">
        <f t="shared" si="3"/>
        <v>350</v>
      </c>
      <c r="J33" s="104">
        <f t="shared" si="0"/>
        <v>350</v>
      </c>
      <c r="K33" s="9"/>
      <c r="L33" s="15"/>
    </row>
    <row r="34" spans="1:12" s="18" customFormat="1" ht="12.75">
      <c r="A34" s="15"/>
      <c r="B34" s="105"/>
      <c r="C34" s="102" t="s">
        <v>211</v>
      </c>
      <c r="D34" s="102" t="s">
        <v>210</v>
      </c>
      <c r="E34" s="102" t="s">
        <v>205</v>
      </c>
      <c r="F34" s="103">
        <v>1</v>
      </c>
      <c r="G34" s="103">
        <v>50</v>
      </c>
      <c r="H34" s="115"/>
      <c r="I34" s="103">
        <f t="shared" ref="I34:I43" si="4">F34*G34</f>
        <v>50</v>
      </c>
      <c r="J34" s="104">
        <f t="shared" si="0"/>
        <v>50</v>
      </c>
      <c r="K34" s="9"/>
      <c r="L34" s="15"/>
    </row>
    <row r="35" spans="1:12" s="18" customFormat="1" ht="12.75">
      <c r="A35" s="15"/>
      <c r="B35" s="108"/>
      <c r="C35" s="102"/>
      <c r="D35" s="102" t="s">
        <v>212</v>
      </c>
      <c r="E35" s="102" t="s">
        <v>214</v>
      </c>
      <c r="F35" s="103">
        <v>20</v>
      </c>
      <c r="G35" s="103">
        <v>8</v>
      </c>
      <c r="H35" s="115"/>
      <c r="I35" s="103">
        <f t="shared" si="4"/>
        <v>160</v>
      </c>
      <c r="J35" s="104">
        <f t="shared" si="0"/>
        <v>160</v>
      </c>
      <c r="K35" s="9"/>
      <c r="L35" s="15"/>
    </row>
    <row r="36" spans="1:12" s="18" customFormat="1" ht="12.75">
      <c r="A36" s="15"/>
      <c r="B36" s="108"/>
      <c r="C36" s="102"/>
      <c r="D36" s="102" t="s">
        <v>213</v>
      </c>
      <c r="E36" s="102" t="s">
        <v>215</v>
      </c>
      <c r="F36" s="103">
        <v>2</v>
      </c>
      <c r="G36" s="103">
        <v>50</v>
      </c>
      <c r="H36" s="115"/>
      <c r="I36" s="103">
        <f t="shared" si="4"/>
        <v>100</v>
      </c>
      <c r="J36" s="104">
        <f t="shared" si="0"/>
        <v>100</v>
      </c>
      <c r="K36" s="9"/>
      <c r="L36" s="15"/>
    </row>
    <row r="37" spans="1:12" s="18" customFormat="1" ht="12.75">
      <c r="A37" s="15"/>
      <c r="B37" s="108"/>
      <c r="C37" s="102" t="s">
        <v>216</v>
      </c>
      <c r="D37" s="102" t="s">
        <v>217</v>
      </c>
      <c r="E37" s="102" t="s">
        <v>205</v>
      </c>
      <c r="F37" s="103">
        <v>3</v>
      </c>
      <c r="G37" s="103">
        <v>200</v>
      </c>
      <c r="H37" s="115"/>
      <c r="I37" s="103">
        <f t="shared" si="4"/>
        <v>600</v>
      </c>
      <c r="J37" s="104">
        <f t="shared" si="0"/>
        <v>600</v>
      </c>
      <c r="K37" s="9"/>
      <c r="L37" s="15"/>
    </row>
    <row r="38" spans="1:12" s="18" customFormat="1" ht="12.75">
      <c r="A38" s="15"/>
      <c r="B38" s="108"/>
      <c r="C38" s="102"/>
      <c r="D38" s="102" t="s">
        <v>218</v>
      </c>
      <c r="E38" s="102" t="s">
        <v>205</v>
      </c>
      <c r="F38" s="103">
        <v>2</v>
      </c>
      <c r="G38" s="103">
        <v>100</v>
      </c>
      <c r="H38" s="115"/>
      <c r="I38" s="103">
        <f t="shared" si="4"/>
        <v>200</v>
      </c>
      <c r="J38" s="104">
        <f t="shared" si="0"/>
        <v>200</v>
      </c>
      <c r="K38" s="9"/>
      <c r="L38" s="15"/>
    </row>
    <row r="39" spans="1:12" s="18" customFormat="1" ht="12.75">
      <c r="A39" s="15"/>
      <c r="B39" s="108"/>
      <c r="C39" s="102"/>
      <c r="D39" s="102" t="s">
        <v>219</v>
      </c>
      <c r="E39" s="102" t="s">
        <v>205</v>
      </c>
      <c r="F39" s="103">
        <v>15</v>
      </c>
      <c r="G39" s="103">
        <v>40</v>
      </c>
      <c r="H39" s="115"/>
      <c r="I39" s="103">
        <f t="shared" si="4"/>
        <v>600</v>
      </c>
      <c r="J39" s="104">
        <f t="shared" si="0"/>
        <v>600</v>
      </c>
      <c r="K39" s="9"/>
      <c r="L39" s="15"/>
    </row>
    <row r="40" spans="1:12" s="18" customFormat="1" ht="12.75">
      <c r="A40" s="15"/>
      <c r="B40" s="108"/>
      <c r="C40" s="102"/>
      <c r="D40" s="102" t="s">
        <v>220</v>
      </c>
      <c r="E40" s="102" t="s">
        <v>205</v>
      </c>
      <c r="F40" s="103">
        <v>3</v>
      </c>
      <c r="G40" s="103">
        <v>100</v>
      </c>
      <c r="H40" s="115"/>
      <c r="I40" s="103">
        <f t="shared" si="4"/>
        <v>300</v>
      </c>
      <c r="J40" s="104">
        <f t="shared" si="0"/>
        <v>300</v>
      </c>
      <c r="K40" s="9"/>
      <c r="L40" s="15"/>
    </row>
    <row r="41" spans="1:12" s="18" customFormat="1" ht="12.75">
      <c r="A41" s="15"/>
      <c r="B41" s="108"/>
      <c r="C41" s="102"/>
      <c r="D41" s="102" t="s">
        <v>222</v>
      </c>
      <c r="E41" s="102" t="s">
        <v>205</v>
      </c>
      <c r="F41" s="103">
        <v>3</v>
      </c>
      <c r="G41" s="103">
        <v>50</v>
      </c>
      <c r="H41" s="123"/>
      <c r="I41" s="103">
        <f t="shared" si="4"/>
        <v>150</v>
      </c>
      <c r="J41" s="104">
        <f t="shared" si="0"/>
        <v>150</v>
      </c>
      <c r="K41" s="9"/>
      <c r="L41" s="15"/>
    </row>
    <row r="42" spans="1:12" s="18" customFormat="1" ht="12.75">
      <c r="A42" s="15"/>
      <c r="B42" s="108"/>
      <c r="C42" s="102"/>
      <c r="D42" s="102" t="s">
        <v>224</v>
      </c>
      <c r="E42" s="102" t="s">
        <v>205</v>
      </c>
      <c r="F42" s="103">
        <v>5</v>
      </c>
      <c r="G42" s="103">
        <v>10</v>
      </c>
      <c r="H42" s="123"/>
      <c r="I42" s="103">
        <f t="shared" si="4"/>
        <v>50</v>
      </c>
      <c r="J42" s="104">
        <f t="shared" si="0"/>
        <v>50</v>
      </c>
      <c r="K42" s="9"/>
      <c r="L42" s="15"/>
    </row>
    <row r="43" spans="1:12" s="18" customFormat="1" ht="13.5" thickBot="1">
      <c r="A43" s="15"/>
      <c r="B43" s="110"/>
      <c r="C43" s="98" t="s">
        <v>221</v>
      </c>
      <c r="D43" s="98" t="s">
        <v>225</v>
      </c>
      <c r="E43" s="98" t="s">
        <v>223</v>
      </c>
      <c r="F43" s="99">
        <v>1</v>
      </c>
      <c r="G43" s="99">
        <v>200</v>
      </c>
      <c r="H43" s="124"/>
      <c r="I43" s="99">
        <f t="shared" si="4"/>
        <v>200</v>
      </c>
      <c r="J43" s="101">
        <f t="shared" si="0"/>
        <v>200</v>
      </c>
      <c r="K43" s="20"/>
      <c r="L43" s="15"/>
    </row>
    <row r="44" spans="1:12" s="18" customFormat="1" ht="25.5">
      <c r="A44" s="15"/>
      <c r="B44" s="137" t="s">
        <v>162</v>
      </c>
      <c r="C44" s="102" t="s">
        <v>226</v>
      </c>
      <c r="D44" s="102" t="s">
        <v>194</v>
      </c>
      <c r="E44" s="102" t="s">
        <v>170</v>
      </c>
      <c r="F44" s="103">
        <v>620</v>
      </c>
      <c r="G44" s="103">
        <v>2</v>
      </c>
      <c r="H44" s="103">
        <f>F44*G44</f>
        <v>1240</v>
      </c>
      <c r="I44" s="103"/>
      <c r="J44" s="104">
        <f t="shared" si="0"/>
        <v>1240</v>
      </c>
      <c r="K44" s="9"/>
      <c r="L44" s="15"/>
    </row>
    <row r="45" spans="1:12" s="18" customFormat="1" ht="12.75">
      <c r="A45" s="15"/>
      <c r="B45" s="122"/>
      <c r="C45" s="102"/>
      <c r="D45" s="102" t="s">
        <v>195</v>
      </c>
      <c r="E45" s="102" t="s">
        <v>170</v>
      </c>
      <c r="F45" s="103">
        <v>620</v>
      </c>
      <c r="G45" s="103">
        <v>2</v>
      </c>
      <c r="H45" s="103">
        <f>F45*G45</f>
        <v>1240</v>
      </c>
      <c r="I45" s="103"/>
      <c r="J45" s="104">
        <f t="shared" si="0"/>
        <v>1240</v>
      </c>
      <c r="K45" s="9"/>
      <c r="L45" s="15"/>
    </row>
    <row r="46" spans="1:12" s="18" customFormat="1" ht="13.5" thickBot="1">
      <c r="A46" s="15"/>
      <c r="B46" s="125"/>
      <c r="C46" s="98"/>
      <c r="D46" s="98" t="s">
        <v>196</v>
      </c>
      <c r="E46" s="98" t="s">
        <v>170</v>
      </c>
      <c r="F46" s="99">
        <v>620</v>
      </c>
      <c r="G46" s="99">
        <v>3</v>
      </c>
      <c r="H46" s="99">
        <f>F46*G46</f>
        <v>1860</v>
      </c>
      <c r="I46" s="99"/>
      <c r="J46" s="101">
        <f t="shared" si="0"/>
        <v>1860</v>
      </c>
      <c r="K46" s="101"/>
      <c r="L46" s="15"/>
    </row>
    <row r="47" spans="1:12" s="18" customFormat="1" ht="12.75">
      <c r="A47" s="15"/>
      <c r="B47" s="139" t="s">
        <v>163</v>
      </c>
      <c r="C47" s="102" t="s">
        <v>227</v>
      </c>
      <c r="D47" s="102" t="s">
        <v>188</v>
      </c>
      <c r="E47" s="102" t="s">
        <v>189</v>
      </c>
      <c r="F47" s="103">
        <v>620</v>
      </c>
      <c r="G47" s="103">
        <v>3</v>
      </c>
      <c r="I47" s="103">
        <f>F47*G47</f>
        <v>1860</v>
      </c>
      <c r="J47" s="104">
        <f t="shared" si="0"/>
        <v>1860</v>
      </c>
      <c r="K47" s="9"/>
      <c r="L47" s="15"/>
    </row>
    <row r="48" spans="1:12" s="18" customFormat="1" ht="12.75">
      <c r="A48" s="15"/>
      <c r="B48" s="108"/>
      <c r="C48" s="102"/>
      <c r="D48" s="102" t="s">
        <v>190</v>
      </c>
      <c r="E48" s="102" t="s">
        <v>189</v>
      </c>
      <c r="F48" s="103">
        <v>620</v>
      </c>
      <c r="G48" s="103">
        <v>5</v>
      </c>
      <c r="H48" s="103">
        <f>F48*G48</f>
        <v>3100</v>
      </c>
      <c r="I48" s="103"/>
      <c r="J48" s="104">
        <f t="shared" si="0"/>
        <v>3100</v>
      </c>
      <c r="K48" s="9"/>
      <c r="L48" s="15"/>
    </row>
    <row r="49" spans="1:12" s="18" customFormat="1" ht="12.75">
      <c r="A49" s="15"/>
      <c r="B49" s="108"/>
      <c r="C49" s="102"/>
      <c r="D49" s="102" t="s">
        <v>191</v>
      </c>
      <c r="E49" s="102" t="s">
        <v>185</v>
      </c>
      <c r="F49" s="114">
        <v>2</v>
      </c>
      <c r="G49" s="114">
        <v>100</v>
      </c>
      <c r="H49" s="103"/>
      <c r="I49" s="103">
        <f t="shared" ref="I49:I56" si="5">F49*G49</f>
        <v>200</v>
      </c>
      <c r="J49" s="104">
        <f t="shared" si="0"/>
        <v>200</v>
      </c>
      <c r="K49" s="9"/>
      <c r="L49" s="15"/>
    </row>
    <row r="50" spans="1:12" s="18" customFormat="1" ht="12.75">
      <c r="A50" s="15"/>
      <c r="B50" s="108"/>
      <c r="C50" s="102"/>
      <c r="D50" s="102" t="s">
        <v>228</v>
      </c>
      <c r="E50" s="102" t="s">
        <v>185</v>
      </c>
      <c r="F50" s="114">
        <v>30</v>
      </c>
      <c r="G50" s="114">
        <v>200</v>
      </c>
      <c r="H50" s="103"/>
      <c r="I50" s="103">
        <f t="shared" si="5"/>
        <v>6000</v>
      </c>
      <c r="J50" s="104">
        <f t="shared" si="0"/>
        <v>6000</v>
      </c>
      <c r="K50" s="9"/>
      <c r="L50" s="15"/>
    </row>
    <row r="51" spans="1:12" s="18" customFormat="1" ht="13.5" thickBot="1">
      <c r="A51" s="15"/>
      <c r="B51" s="110"/>
      <c r="C51" s="98" t="s">
        <v>230</v>
      </c>
      <c r="D51" s="126" t="s">
        <v>229</v>
      </c>
      <c r="E51" s="98" t="s">
        <v>231</v>
      </c>
      <c r="F51" s="99">
        <v>24</v>
      </c>
      <c r="G51" s="99">
        <v>100</v>
      </c>
      <c r="H51" s="99"/>
      <c r="I51" s="99">
        <f t="shared" si="5"/>
        <v>2400</v>
      </c>
      <c r="J51" s="99">
        <f t="shared" si="0"/>
        <v>2400</v>
      </c>
      <c r="K51" s="20"/>
      <c r="L51" s="15"/>
    </row>
    <row r="52" spans="1:12" s="2" customFormat="1" ht="25.5">
      <c r="B52" s="108" t="s">
        <v>232</v>
      </c>
      <c r="C52" s="102" t="s">
        <v>233</v>
      </c>
      <c r="D52" s="108" t="s">
        <v>234</v>
      </c>
      <c r="E52" s="127" t="s">
        <v>205</v>
      </c>
      <c r="F52" s="128" t="s">
        <v>251</v>
      </c>
      <c r="G52" s="114">
        <v>50</v>
      </c>
      <c r="H52" s="128"/>
      <c r="I52" s="114">
        <f t="shared" si="5"/>
        <v>100</v>
      </c>
      <c r="J52" s="128">
        <f t="shared" si="0"/>
        <v>100</v>
      </c>
      <c r="K52" s="16"/>
    </row>
    <row r="53" spans="1:12" s="2" customFormat="1" ht="12.75">
      <c r="B53" s="108"/>
      <c r="C53" s="102" t="s">
        <v>235</v>
      </c>
      <c r="D53" s="108" t="s">
        <v>236</v>
      </c>
      <c r="E53" s="127" t="s">
        <v>231</v>
      </c>
      <c r="F53" s="128" t="s">
        <v>81</v>
      </c>
      <c r="G53" s="114">
        <v>50</v>
      </c>
      <c r="H53" s="128"/>
      <c r="I53" s="114">
        <f t="shared" si="5"/>
        <v>1200</v>
      </c>
      <c r="J53" s="128">
        <f t="shared" si="0"/>
        <v>1200</v>
      </c>
      <c r="K53" s="16"/>
    </row>
    <row r="54" spans="1:12" s="2" customFormat="1" ht="12.75">
      <c r="B54" s="108"/>
      <c r="C54" s="102" t="s">
        <v>237</v>
      </c>
      <c r="D54" s="108" t="s">
        <v>238</v>
      </c>
      <c r="E54" s="127" t="s">
        <v>231</v>
      </c>
      <c r="F54" s="128" t="s">
        <v>81</v>
      </c>
      <c r="G54" s="114">
        <v>10</v>
      </c>
      <c r="H54" s="128"/>
      <c r="I54" s="114">
        <f t="shared" si="5"/>
        <v>240</v>
      </c>
      <c r="J54" s="128">
        <f t="shared" si="0"/>
        <v>240</v>
      </c>
      <c r="K54" s="16"/>
    </row>
    <row r="55" spans="1:12" s="2" customFormat="1" ht="12.75">
      <c r="B55" s="108"/>
      <c r="C55" s="102" t="s">
        <v>239</v>
      </c>
      <c r="D55" s="108" t="s">
        <v>213</v>
      </c>
      <c r="E55" s="127" t="s">
        <v>215</v>
      </c>
      <c r="F55" s="128">
        <v>10</v>
      </c>
      <c r="G55" s="114">
        <v>50</v>
      </c>
      <c r="H55" s="128"/>
      <c r="I55" s="114">
        <f t="shared" si="5"/>
        <v>500</v>
      </c>
      <c r="J55" s="128">
        <f t="shared" si="0"/>
        <v>500</v>
      </c>
      <c r="K55" s="16"/>
    </row>
    <row r="56" spans="1:12" s="2" customFormat="1" ht="13.5" thickBot="1">
      <c r="B56" s="110"/>
      <c r="C56" s="98"/>
      <c r="D56" s="110" t="s">
        <v>212</v>
      </c>
      <c r="E56" s="126" t="s">
        <v>240</v>
      </c>
      <c r="F56" s="129" t="s">
        <v>126</v>
      </c>
      <c r="G56" s="130">
        <v>8</v>
      </c>
      <c r="H56" s="129"/>
      <c r="I56" s="130">
        <f t="shared" si="5"/>
        <v>40</v>
      </c>
      <c r="J56" s="129">
        <f t="shared" si="0"/>
        <v>40</v>
      </c>
      <c r="K56" s="24"/>
    </row>
    <row r="57" spans="1:12" s="2" customFormat="1" ht="12.75">
      <c r="B57" s="108" t="s">
        <v>164</v>
      </c>
      <c r="C57" s="102" t="s">
        <v>241</v>
      </c>
      <c r="D57" s="108" t="s">
        <v>245</v>
      </c>
      <c r="E57" s="114" t="s">
        <v>246</v>
      </c>
      <c r="F57" s="128" t="s">
        <v>126</v>
      </c>
      <c r="G57" s="114">
        <v>100</v>
      </c>
      <c r="H57" s="114">
        <f>F57*G57</f>
        <v>500</v>
      </c>
      <c r="I57" s="115"/>
      <c r="J57" s="128">
        <f t="shared" si="0"/>
        <v>500</v>
      </c>
      <c r="K57" s="9"/>
    </row>
    <row r="58" spans="1:12" s="2" customFormat="1" ht="12.75">
      <c r="B58" s="115"/>
      <c r="C58" s="102" t="s">
        <v>242</v>
      </c>
      <c r="D58" s="108" t="s">
        <v>245</v>
      </c>
      <c r="E58" s="114" t="s">
        <v>246</v>
      </c>
      <c r="F58" s="128" t="s">
        <v>128</v>
      </c>
      <c r="G58" s="114">
        <v>100</v>
      </c>
      <c r="H58" s="114">
        <f>F58*G58</f>
        <v>400</v>
      </c>
      <c r="I58" s="115"/>
      <c r="J58" s="128">
        <f t="shared" si="0"/>
        <v>400</v>
      </c>
      <c r="K58" s="9"/>
    </row>
    <row r="59" spans="1:12" s="2" customFormat="1" ht="51">
      <c r="B59" s="108"/>
      <c r="C59" s="102" t="s">
        <v>243</v>
      </c>
      <c r="D59" s="108" t="s">
        <v>245</v>
      </c>
      <c r="E59" s="114" t="s">
        <v>246</v>
      </c>
      <c r="F59" s="128" t="s">
        <v>130</v>
      </c>
      <c r="G59" s="114">
        <v>150</v>
      </c>
      <c r="H59" s="114">
        <f>F59*G59</f>
        <v>7200</v>
      </c>
      <c r="I59" s="115"/>
      <c r="J59" s="128">
        <f t="shared" si="0"/>
        <v>7200</v>
      </c>
      <c r="K59" s="9"/>
    </row>
    <row r="60" spans="1:12" s="2" customFormat="1" ht="13.5" thickBot="1">
      <c r="B60" s="110"/>
      <c r="C60" s="98" t="s">
        <v>244</v>
      </c>
      <c r="D60" s="110" t="s">
        <v>245</v>
      </c>
      <c r="E60" s="130" t="s">
        <v>246</v>
      </c>
      <c r="F60" s="129" t="s">
        <v>128</v>
      </c>
      <c r="G60" s="130">
        <v>50</v>
      </c>
      <c r="H60" s="130">
        <f>F60*G60</f>
        <v>200</v>
      </c>
      <c r="I60" s="112"/>
      <c r="J60" s="129">
        <f t="shared" si="0"/>
        <v>200</v>
      </c>
      <c r="K60" s="20"/>
    </row>
    <row r="61" spans="1:12" s="2" customFormat="1" ht="12.75" hidden="1">
      <c r="B61" s="108"/>
      <c r="C61" s="102"/>
      <c r="D61" s="108"/>
      <c r="E61" s="114"/>
      <c r="F61" s="108"/>
      <c r="G61" s="114"/>
      <c r="H61" s="108"/>
      <c r="I61" s="114"/>
      <c r="J61" s="108"/>
      <c r="K61" s="9"/>
    </row>
    <row r="62" spans="1:12" s="2" customFormat="1" ht="12.75">
      <c r="B62" s="131" t="s">
        <v>165</v>
      </c>
      <c r="C62" s="132"/>
      <c r="D62" s="131"/>
      <c r="E62" s="132"/>
      <c r="F62" s="131"/>
      <c r="G62" s="132"/>
      <c r="H62" s="132">
        <f>SUM(H2:H60)</f>
        <v>28215</v>
      </c>
      <c r="I62" s="133">
        <f>SUM(I2:I60)</f>
        <v>19442</v>
      </c>
      <c r="J62" s="133">
        <f>SUM(J2:J60)</f>
        <v>47657</v>
      </c>
      <c r="K62" s="43"/>
    </row>
    <row r="63" spans="1:12" s="2" customFormat="1" ht="26.25" thickBot="1">
      <c r="B63" s="110" t="s">
        <v>166</v>
      </c>
      <c r="C63" s="130"/>
      <c r="D63" s="110"/>
      <c r="E63" s="130"/>
      <c r="F63" s="110"/>
      <c r="G63" s="130"/>
      <c r="H63" s="99">
        <f>H62*0.05</f>
        <v>1410.75</v>
      </c>
      <c r="I63" s="99">
        <f>I62*0.05</f>
        <v>972.1</v>
      </c>
      <c r="J63" s="99">
        <f>J62*0.05</f>
        <v>2382.85</v>
      </c>
      <c r="K63" s="20"/>
    </row>
    <row r="64" spans="1:12" s="44" customFormat="1" ht="13.5" thickBot="1">
      <c r="B64" s="134" t="s">
        <v>167</v>
      </c>
      <c r="C64" s="135"/>
      <c r="D64" s="134"/>
      <c r="E64" s="135"/>
      <c r="F64" s="134"/>
      <c r="G64" s="135"/>
      <c r="H64" s="136">
        <f>H62+H63</f>
        <v>29625.75</v>
      </c>
      <c r="I64" s="136">
        <f>I62+I63</f>
        <v>20414.099999999999</v>
      </c>
      <c r="J64" s="136">
        <f>J62+J63</f>
        <v>50039.85</v>
      </c>
      <c r="K64" s="46"/>
    </row>
    <row r="65" spans="1:11" s="2" customFormat="1" ht="26.25" thickBot="1">
      <c r="C65" s="9"/>
      <c r="D65" s="14"/>
      <c r="E65" s="9"/>
      <c r="F65" s="14"/>
      <c r="G65" s="9"/>
      <c r="H65" s="142" t="s">
        <v>176</v>
      </c>
      <c r="I65" s="143" t="s">
        <v>177</v>
      </c>
      <c r="J65" s="143" t="s">
        <v>178</v>
      </c>
      <c r="K65" s="9"/>
    </row>
    <row r="67" spans="1:11" ht="12" thickBot="1"/>
    <row r="68" spans="1:11" ht="43.5" thickBot="1">
      <c r="B68" s="49" t="s">
        <v>87</v>
      </c>
      <c r="C68" s="92">
        <f>I64</f>
        <v>20414.099999999999</v>
      </c>
      <c r="E68" s="2"/>
      <c r="F68" s="144"/>
      <c r="G68" s="145"/>
      <c r="H68" s="145"/>
      <c r="I68" s="145"/>
    </row>
    <row r="69" spans="1:11" ht="15.75" thickBot="1">
      <c r="B69" s="48" t="s">
        <v>86</v>
      </c>
      <c r="C69" s="93">
        <f>H64</f>
        <v>29625.75</v>
      </c>
      <c r="E69" s="2"/>
      <c r="F69" s="146"/>
      <c r="G69" s="147"/>
      <c r="H69" s="147"/>
      <c r="I69" s="147"/>
    </row>
    <row r="70" spans="1:11" ht="29.25" thickBot="1">
      <c r="B70" s="48" t="s">
        <v>85</v>
      </c>
      <c r="C70" s="71"/>
      <c r="E70" s="2"/>
      <c r="F70" s="146"/>
      <c r="G70" s="147"/>
      <c r="H70" s="147"/>
      <c r="I70" s="147"/>
    </row>
    <row r="71" spans="1:11" ht="43.5" thickBot="1">
      <c r="B71" s="48" t="s">
        <v>84</v>
      </c>
      <c r="C71" s="91">
        <f>C68+C69</f>
        <v>50039.85</v>
      </c>
      <c r="E71" s="2"/>
      <c r="F71" s="146"/>
      <c r="G71" s="147"/>
      <c r="H71" s="148"/>
      <c r="I71" s="145"/>
    </row>
    <row r="72" spans="1:11">
      <c r="E72" s="2"/>
      <c r="F72" s="2"/>
      <c r="G72" s="2"/>
      <c r="H72" s="2"/>
      <c r="I72" s="2"/>
      <c r="J72" s="2"/>
    </row>
    <row r="74" spans="1:11" ht="15">
      <c r="A74" s="2"/>
      <c r="B74" s="149"/>
      <c r="C74" s="150"/>
      <c r="D74" s="150"/>
      <c r="E74" s="150"/>
      <c r="F74" s="150"/>
      <c r="G74" s="149"/>
    </row>
    <row r="75" spans="1:11" ht="15">
      <c r="A75" s="2"/>
      <c r="B75" s="151"/>
      <c r="C75" s="152"/>
      <c r="D75" s="153"/>
      <c r="E75" s="153"/>
      <c r="F75" s="152"/>
      <c r="G75" s="154"/>
    </row>
    <row r="76" spans="1:11" ht="14.25">
      <c r="A76" s="2"/>
      <c r="B76" s="151"/>
      <c r="C76" s="152"/>
      <c r="D76" s="154"/>
      <c r="E76" s="154"/>
      <c r="F76" s="152"/>
      <c r="G76" s="154"/>
    </row>
    <row r="77" spans="1:11" ht="14.25">
      <c r="A77" s="2"/>
      <c r="B77" s="151"/>
      <c r="C77" s="154"/>
      <c r="D77" s="155"/>
      <c r="E77" s="155"/>
      <c r="F77" s="152"/>
      <c r="G77" s="154"/>
    </row>
    <row r="78" spans="1:11" ht="14.25">
      <c r="A78" s="2"/>
      <c r="B78" s="151"/>
      <c r="C78" s="154"/>
      <c r="D78" s="152"/>
      <c r="E78" s="152"/>
      <c r="F78" s="152"/>
      <c r="G78" s="154"/>
    </row>
    <row r="79" spans="1:11" ht="14.25">
      <c r="A79" s="2"/>
      <c r="B79" s="151"/>
      <c r="C79" s="152"/>
      <c r="D79" s="152"/>
      <c r="E79" s="152"/>
      <c r="F79" s="152"/>
      <c r="G79" s="154"/>
      <c r="K79" s="3"/>
    </row>
    <row r="80" spans="1:11" ht="14.25">
      <c r="A80" s="2"/>
      <c r="B80" s="151"/>
      <c r="C80" s="152"/>
      <c r="D80" s="152"/>
      <c r="E80" s="152"/>
      <c r="F80" s="152"/>
      <c r="G80" s="154"/>
      <c r="K80" s="3"/>
    </row>
    <row r="81" spans="1:11" ht="14.25">
      <c r="A81" s="2"/>
      <c r="B81" s="151"/>
      <c r="C81" s="152"/>
      <c r="D81" s="152"/>
      <c r="E81" s="152"/>
      <c r="F81" s="152"/>
      <c r="G81" s="154"/>
      <c r="K81" s="3"/>
    </row>
    <row r="82" spans="1:11" ht="15">
      <c r="A82" s="2"/>
      <c r="B82" s="149"/>
      <c r="C82" s="156"/>
      <c r="D82" s="156"/>
      <c r="E82" s="156"/>
      <c r="F82" s="156"/>
      <c r="G82" s="154"/>
      <c r="K82" s="3"/>
    </row>
    <row r="83" spans="1:11">
      <c r="A83" s="2"/>
      <c r="B83" s="2"/>
      <c r="C83" s="2"/>
      <c r="D83" s="2"/>
      <c r="E83" s="2"/>
      <c r="F83" s="2"/>
      <c r="G83" s="2"/>
    </row>
    <row r="84" spans="1:11">
      <c r="A84" s="2"/>
      <c r="B84" s="2"/>
      <c r="C84" s="2"/>
      <c r="D84" s="2"/>
      <c r="E84" s="2"/>
      <c r="F84" s="2"/>
      <c r="G84" s="2"/>
    </row>
  </sheetData>
  <phoneticPr fontId="25" type="noConversion"/>
  <pageMargins left="0.24" right="0.24" top="0.57999999999999996" bottom="0.27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график работ</vt:lpstr>
      <vt:lpstr>бюджет старый</vt:lpstr>
      <vt:lpstr>бюджет новый АВ</vt:lpstr>
      <vt:lpstr>бюджет новый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Alexey Volkov</cp:lastModifiedBy>
  <cp:lastPrinted>2012-08-24T12:35:54Z</cp:lastPrinted>
  <dcterms:created xsi:type="dcterms:W3CDTF">2011-06-01T10:57:38Z</dcterms:created>
  <dcterms:modified xsi:type="dcterms:W3CDTF">2012-08-27T07:03:53Z</dcterms:modified>
</cp:coreProperties>
</file>