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0715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<sst xmlns="http://schemas.openxmlformats.org/spreadsheetml/2006/main" count="73" uniqueCount="63">
  <si>
    <t>Действие</t>
  </si>
  <si>
    <t>Единица измерения закупки</t>
  </si>
  <si>
    <t>Количество</t>
  </si>
  <si>
    <t>Цена за единиицу</t>
  </si>
  <si>
    <t>Наименование закупки</t>
  </si>
  <si>
    <t>Финансирование</t>
  </si>
  <si>
    <t>ПМГ ГЭФ</t>
  </si>
  <si>
    <t>Другой источник</t>
  </si>
  <si>
    <t>Общая сумма</t>
  </si>
  <si>
    <t>Комментарии</t>
  </si>
  <si>
    <t>Номер мероприятия и название</t>
  </si>
  <si>
    <t>Всего</t>
  </si>
  <si>
    <t>шт.</t>
  </si>
  <si>
    <t xml:space="preserve">Итого по Задаче 1. </t>
  </si>
  <si>
    <t xml:space="preserve">Итого по Задаче 2. </t>
  </si>
  <si>
    <t>Проведение работ по распространению опыта</t>
  </si>
  <si>
    <t>шт</t>
  </si>
  <si>
    <t>под итог</t>
  </si>
  <si>
    <t xml:space="preserve">ISS  услуги </t>
  </si>
  <si>
    <t>непредвиденные расходы</t>
  </si>
  <si>
    <t>расходы по организации тренингов</t>
  </si>
  <si>
    <t>транспортные расходы и консалтинг на проведение тренингов</t>
  </si>
  <si>
    <t>ЗАДАЧА 1: Создание плантации по производству дров на засушливой территории</t>
  </si>
  <si>
    <t>ЗАДАЧА 2: Распространение знаний среди местного населения по посадке деревьев на дрова вокруг Нуратинского заповедника</t>
  </si>
  <si>
    <t>Мероприятие 1.1. Ограждение плантации</t>
  </si>
  <si>
    <t>Закупка материалов для ограждения</t>
  </si>
  <si>
    <t xml:space="preserve">сетка рабица </t>
  </si>
  <si>
    <t>погоный метр</t>
  </si>
  <si>
    <t>арматура для стоек</t>
  </si>
  <si>
    <t>колючая проволка</t>
  </si>
  <si>
    <t>Работа по возведению ограды</t>
  </si>
  <si>
    <t>чел/дней</t>
  </si>
  <si>
    <t xml:space="preserve">рабочие </t>
  </si>
  <si>
    <t>Мероприятие 1.2. Посадка и уход растений</t>
  </si>
  <si>
    <t>пахота и посев семян</t>
  </si>
  <si>
    <t>аренда техники для пахотных работ</t>
  </si>
  <si>
    <t>дней</t>
  </si>
  <si>
    <t>Учитывая отдаленность участка, возможно цена будет больше</t>
  </si>
  <si>
    <t xml:space="preserve">посев </t>
  </si>
  <si>
    <t>уход и охрана</t>
  </si>
  <si>
    <t>чел/месяц</t>
  </si>
  <si>
    <t>Мероприятие 1.3. Посадка малого питомника маклюры</t>
  </si>
  <si>
    <t>Посев и уход</t>
  </si>
  <si>
    <t>Мероприятие 2.1. Финализация экономического анализа и его широкое распространение</t>
  </si>
  <si>
    <t>Финализация и распространение анализа</t>
  </si>
  <si>
    <t>Публикация в бюллетене</t>
  </si>
  <si>
    <t>часть</t>
  </si>
  <si>
    <t>Мероприятие 2.2. Печать руководства по выращиванию дров для себя для населения вокруг Нуратинского заповедника</t>
  </si>
  <si>
    <t>Печать руководства</t>
  </si>
  <si>
    <t>Оплата услуг компании паблишера</t>
  </si>
  <si>
    <t>Мероприятие 2.3. Проведение мастер –классов среди местного населения</t>
  </si>
  <si>
    <t>Нарзулло из Хаята</t>
  </si>
  <si>
    <t>5 тренингов вокруг заповедника</t>
  </si>
  <si>
    <t>Оплата за ведение проекта и проведение тренингов</t>
  </si>
  <si>
    <t>контракт</t>
  </si>
  <si>
    <t>перевод</t>
  </si>
  <si>
    <t>9000 за 1кг (1 кг=12п/м)</t>
  </si>
  <si>
    <t xml:space="preserve">кв.м 8900сум ячейка 55мм толщина проволоки 2мм (если брать сетку из 3мм проволоки с ячейкой по 70мм цена на кв.м 15500 сум) </t>
  </si>
  <si>
    <t>Семена саксаула</t>
  </si>
  <si>
    <t>кг</t>
  </si>
  <si>
    <t>из расчета 15кг на 1га (10га)</t>
  </si>
  <si>
    <t xml:space="preserve">транспортировка </t>
  </si>
  <si>
    <t>плата за транспортировку сетки и проволки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</si>
</sst>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$-409]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vertical="center" wrapText="1"/>
    </xf>
    <xf numFmtId="172" fontId="0" fillId="0" borderId="0" xfId="0" applyNumberFormat="1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0" fontId="0" fillId="33" borderId="12" xfId="0" applyFill="1" applyBorder="1" applyAlignment="1">
      <alignment horizontal="center" vertical="center" wrapText="1"/>
    </xf>
    <xf numFmtId="172" fontId="2" fillId="0" borderId="0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172" fontId="3" fillId="34" borderId="12" xfId="0" applyNumberFormat="1" applyFont="1" applyFill="1" applyBorder="1" applyAlignment="1">
      <alignment vertical="center" wrapText="1"/>
    </xf>
    <xf numFmtId="172" fontId="0" fillId="0" borderId="11" xfId="0" applyNumberFormat="1" applyBorder="1" applyAlignment="1">
      <alignment vertical="center" wrapText="1"/>
    </xf>
    <xf numFmtId="172" fontId="0" fillId="35" borderId="11" xfId="0" applyNumberFormat="1" applyFill="1" applyBorder="1" applyAlignment="1">
      <alignment vertical="center" wrapText="1"/>
    </xf>
    <xf numFmtId="172" fontId="0" fillId="0" borderId="14" xfId="0" applyNumberFormat="1" applyBorder="1" applyAlignment="1">
      <alignment vertical="center" wrapText="1"/>
    </xf>
    <xf numFmtId="0" fontId="0" fillId="35" borderId="10" xfId="0" applyFill="1" applyBorder="1" applyAlignment="1">
      <alignment vertical="center" wrapText="1"/>
    </xf>
    <xf numFmtId="0" fontId="0" fillId="35" borderId="10" xfId="0" applyFont="1" applyFill="1" applyBorder="1" applyAlignment="1">
      <alignment vertical="center" wrapText="1"/>
    </xf>
    <xf numFmtId="0" fontId="0" fillId="35" borderId="11" xfId="0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36" borderId="15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2" fillId="19" borderId="17" xfId="0" applyFont="1" applyFill="1" applyBorder="1" applyAlignment="1">
      <alignment horizontal="center" vertical="center" wrapText="1"/>
    </xf>
    <xf numFmtId="0" fontId="0" fillId="19" borderId="18" xfId="0" applyFill="1" applyBorder="1" applyAlignment="1">
      <alignment horizontal="center" vertical="center" wrapText="1"/>
    </xf>
    <xf numFmtId="0" fontId="0" fillId="19" borderId="19" xfId="0" applyFill="1" applyBorder="1" applyAlignment="1">
      <alignment horizontal="center" vertical="center" wrapText="1"/>
    </xf>
    <xf numFmtId="0" fontId="2" fillId="19" borderId="18" xfId="0" applyFont="1" applyFill="1" applyBorder="1" applyAlignment="1">
      <alignment horizontal="center" vertical="center" wrapText="1"/>
    </xf>
    <xf numFmtId="0" fontId="2" fillId="19" borderId="19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0" fillId="37" borderId="11" xfId="0" applyFont="1" applyFill="1" applyBorder="1" applyAlignment="1">
      <alignment vertical="center" wrapText="1"/>
    </xf>
    <xf numFmtId="0" fontId="0" fillId="37" borderId="11" xfId="0" applyFill="1" applyBorder="1" applyAlignment="1">
      <alignment vertical="center" wrapText="1"/>
    </xf>
    <xf numFmtId="172" fontId="0" fillId="37" borderId="11" xfId="0" applyNumberFormat="1" applyFill="1" applyBorder="1" applyAlignment="1">
      <alignment vertical="center" wrapText="1"/>
    </xf>
    <xf numFmtId="172" fontId="0" fillId="37" borderId="0" xfId="0" applyNumberFormat="1" applyFill="1" applyBorder="1" applyAlignment="1">
      <alignment vertical="center" wrapText="1"/>
    </xf>
    <xf numFmtId="172" fontId="0" fillId="37" borderId="10" xfId="0" applyNumberForma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BreakPreview" zoomScaleSheetLayoutView="100" zoomScalePageLayoutView="0" workbookViewId="0" topLeftCell="A1">
      <pane ySplit="2" topLeftCell="A18" activePane="bottomLeft" state="frozen"/>
      <selection pane="topLeft" activeCell="A1" sqref="A1"/>
      <selection pane="bottomLeft" activeCell="C19" sqref="C19:I19"/>
    </sheetView>
  </sheetViews>
  <sheetFormatPr defaultColWidth="9.140625" defaultRowHeight="12.75"/>
  <cols>
    <col min="1" max="1" width="12.28125" style="4" bestFit="1" customWidth="1"/>
    <col min="2" max="2" width="13.140625" style="4" customWidth="1"/>
    <col min="3" max="3" width="20.7109375" style="4" bestFit="1" customWidth="1"/>
    <col min="4" max="4" width="11.140625" style="4" customWidth="1"/>
    <col min="5" max="5" width="11.57421875" style="4" bestFit="1" customWidth="1"/>
    <col min="6" max="6" width="10.140625" style="4" customWidth="1"/>
    <col min="7" max="7" width="10.7109375" style="1" customWidth="1"/>
    <col min="8" max="8" width="11.7109375" style="1" customWidth="1"/>
    <col min="9" max="9" width="11.57421875" style="2" customWidth="1"/>
    <col min="10" max="10" width="26.7109375" style="2" customWidth="1"/>
    <col min="11" max="11" width="73.421875" style="0" customWidth="1"/>
  </cols>
  <sheetData>
    <row r="1" spans="1:10" ht="12.75">
      <c r="A1" s="5"/>
      <c r="B1" s="5"/>
      <c r="C1" s="5"/>
      <c r="D1" s="5"/>
      <c r="E1" s="5"/>
      <c r="F1" s="5"/>
      <c r="G1" s="25" t="s">
        <v>5</v>
      </c>
      <c r="H1" s="26"/>
      <c r="I1" s="27"/>
      <c r="J1" s="6"/>
    </row>
    <row r="2" spans="1:10" ht="38.25">
      <c r="A2" s="10" t="s">
        <v>10</v>
      </c>
      <c r="B2" s="10" t="s">
        <v>0</v>
      </c>
      <c r="C2" s="10" t="s">
        <v>4</v>
      </c>
      <c r="D2" s="10" t="s">
        <v>1</v>
      </c>
      <c r="E2" s="10" t="s">
        <v>2</v>
      </c>
      <c r="F2" s="10" t="s">
        <v>3</v>
      </c>
      <c r="G2" s="10" t="s">
        <v>6</v>
      </c>
      <c r="H2" s="10" t="s">
        <v>7</v>
      </c>
      <c r="I2" s="10" t="s">
        <v>8</v>
      </c>
      <c r="J2" s="10" t="s">
        <v>9</v>
      </c>
    </row>
    <row r="3" spans="1:10" ht="12.75">
      <c r="A3" s="28" t="s">
        <v>22</v>
      </c>
      <c r="B3" s="29"/>
      <c r="C3" s="29"/>
      <c r="D3" s="29"/>
      <c r="E3" s="29"/>
      <c r="F3" s="29"/>
      <c r="G3" s="29"/>
      <c r="H3" s="29"/>
      <c r="I3" s="29"/>
      <c r="J3" s="30"/>
    </row>
    <row r="4" spans="1:10" ht="76.5">
      <c r="A4" s="7" t="s">
        <v>24</v>
      </c>
      <c r="B4" s="7" t="s">
        <v>25</v>
      </c>
      <c r="C4" s="7" t="s">
        <v>26</v>
      </c>
      <c r="D4" s="7" t="s">
        <v>27</v>
      </c>
      <c r="E4" s="7">
        <v>1200</v>
      </c>
      <c r="F4" s="17">
        <f>13350/3220</f>
        <v>4.145962732919255</v>
      </c>
      <c r="G4" s="8">
        <f>E4*F4</f>
        <v>4975.155279503106</v>
      </c>
      <c r="H4" s="8">
        <v>0</v>
      </c>
      <c r="I4" s="9">
        <f aca="true" t="shared" si="0" ref="I4:I12">G4+H4</f>
        <v>4975.155279503106</v>
      </c>
      <c r="J4" s="20" t="s">
        <v>57</v>
      </c>
    </row>
    <row r="5" spans="1:10" ht="25.5">
      <c r="A5" s="7"/>
      <c r="B5" s="7"/>
      <c r="C5" s="7" t="s">
        <v>28</v>
      </c>
      <c r="D5" s="7" t="s">
        <v>27</v>
      </c>
      <c r="E5" s="7">
        <v>800</v>
      </c>
      <c r="F5" s="17">
        <f>10000/3220</f>
        <v>3.1055900621118013</v>
      </c>
      <c r="G5" s="8">
        <f>E5*F5</f>
        <v>2484.472049689441</v>
      </c>
      <c r="H5" s="8">
        <v>0</v>
      </c>
      <c r="I5" s="9">
        <f t="shared" si="0"/>
        <v>2484.472049689441</v>
      </c>
      <c r="J5" s="20"/>
    </row>
    <row r="6" spans="1:10" ht="25.5">
      <c r="A6" s="7"/>
      <c r="B6" s="7"/>
      <c r="C6" s="7" t="s">
        <v>29</v>
      </c>
      <c r="D6" s="7" t="s">
        <v>27</v>
      </c>
      <c r="E6" s="7">
        <v>2400</v>
      </c>
      <c r="F6" s="17">
        <f>9000/3220/12</f>
        <v>0.23291925465838512</v>
      </c>
      <c r="G6" s="8">
        <f>E6*F6</f>
        <v>559.0062111801243</v>
      </c>
      <c r="H6" s="8">
        <v>0</v>
      </c>
      <c r="I6" s="9">
        <f t="shared" si="0"/>
        <v>559.0062111801243</v>
      </c>
      <c r="J6" s="20" t="s">
        <v>56</v>
      </c>
    </row>
    <row r="7" spans="1:10" ht="38.25">
      <c r="A7" s="7"/>
      <c r="B7" s="23" t="s">
        <v>61</v>
      </c>
      <c r="C7" s="23" t="s">
        <v>62</v>
      </c>
      <c r="D7" s="23" t="s">
        <v>54</v>
      </c>
      <c r="E7" s="7">
        <v>1</v>
      </c>
      <c r="F7" s="17">
        <v>100</v>
      </c>
      <c r="G7" s="8"/>
      <c r="H7" s="8">
        <f>E7*F7</f>
        <v>100</v>
      </c>
      <c r="I7" s="9">
        <f t="shared" si="0"/>
        <v>100</v>
      </c>
      <c r="J7" s="20"/>
    </row>
    <row r="8" spans="1:10" ht="38.25">
      <c r="A8" s="7"/>
      <c r="B8" s="7" t="s">
        <v>30</v>
      </c>
      <c r="C8" s="23" t="s">
        <v>32</v>
      </c>
      <c r="D8" s="7" t="s">
        <v>31</v>
      </c>
      <c r="E8" s="7">
        <v>60</v>
      </c>
      <c r="F8" s="17">
        <f>100000/3220</f>
        <v>31.055900621118013</v>
      </c>
      <c r="G8" s="8">
        <v>0</v>
      </c>
      <c r="H8" s="8">
        <f aca="true" t="shared" si="1" ref="H8:H14">E8*F8</f>
        <v>1863.354037267081</v>
      </c>
      <c r="I8" s="9">
        <f t="shared" si="0"/>
        <v>1863.354037267081</v>
      </c>
      <c r="J8" s="3"/>
    </row>
    <row r="9" spans="1:10" ht="51">
      <c r="A9" s="23" t="s">
        <v>33</v>
      </c>
      <c r="B9" s="23" t="s">
        <v>34</v>
      </c>
      <c r="C9" s="23" t="s">
        <v>35</v>
      </c>
      <c r="D9" s="23" t="s">
        <v>36</v>
      </c>
      <c r="E9" s="7">
        <v>3</v>
      </c>
      <c r="F9" s="17">
        <f>300000/3220</f>
        <v>93.16770186335404</v>
      </c>
      <c r="G9" s="8">
        <v>0</v>
      </c>
      <c r="H9" s="8">
        <f t="shared" si="1"/>
        <v>279.5031055900621</v>
      </c>
      <c r="I9" s="9">
        <f t="shared" si="0"/>
        <v>279.5031055900621</v>
      </c>
      <c r="J9" s="24" t="s">
        <v>37</v>
      </c>
    </row>
    <row r="10" spans="1:10" ht="12.75">
      <c r="A10" s="23"/>
      <c r="B10" s="23"/>
      <c r="C10" s="23" t="s">
        <v>58</v>
      </c>
      <c r="D10" s="23" t="s">
        <v>59</v>
      </c>
      <c r="E10" s="7">
        <f>15*10</f>
        <v>150</v>
      </c>
      <c r="F10" s="17">
        <v>9</v>
      </c>
      <c r="G10" s="8">
        <f>E10*F10</f>
        <v>1350</v>
      </c>
      <c r="H10" s="8">
        <v>0</v>
      </c>
      <c r="I10" s="9">
        <f>G10+H10</f>
        <v>1350</v>
      </c>
      <c r="J10" s="24" t="s">
        <v>60</v>
      </c>
    </row>
    <row r="11" spans="1:10" ht="12.75">
      <c r="A11" s="7"/>
      <c r="B11" s="7"/>
      <c r="C11" s="23" t="s">
        <v>38</v>
      </c>
      <c r="D11" s="7" t="s">
        <v>31</v>
      </c>
      <c r="E11" s="7">
        <v>6</v>
      </c>
      <c r="F11" s="17">
        <f>100000/3220</f>
        <v>31.055900621118013</v>
      </c>
      <c r="G11" s="8">
        <v>0</v>
      </c>
      <c r="H11" s="8">
        <f t="shared" si="1"/>
        <v>186.33540372670808</v>
      </c>
      <c r="I11" s="9">
        <f t="shared" si="0"/>
        <v>186.33540372670808</v>
      </c>
      <c r="J11" s="24"/>
    </row>
    <row r="12" spans="1:10" ht="12.75">
      <c r="A12" s="7"/>
      <c r="C12" s="23" t="s">
        <v>39</v>
      </c>
      <c r="D12" s="23" t="s">
        <v>40</v>
      </c>
      <c r="E12" s="7">
        <v>12</v>
      </c>
      <c r="F12" s="17">
        <v>100</v>
      </c>
      <c r="G12" s="8">
        <v>0</v>
      </c>
      <c r="H12" s="8">
        <f t="shared" si="1"/>
        <v>1200</v>
      </c>
      <c r="I12" s="9">
        <f t="shared" si="0"/>
        <v>1200</v>
      </c>
      <c r="J12" s="3"/>
    </row>
    <row r="13" spans="1:10" ht="63.75">
      <c r="A13" s="23" t="s">
        <v>41</v>
      </c>
      <c r="B13" s="23" t="s">
        <v>42</v>
      </c>
      <c r="C13" s="23" t="s">
        <v>38</v>
      </c>
      <c r="D13" s="7" t="s">
        <v>31</v>
      </c>
      <c r="E13" s="7">
        <v>2</v>
      </c>
      <c r="F13" s="17">
        <f>100000/3220</f>
        <v>31.055900621118013</v>
      </c>
      <c r="G13" s="8">
        <v>0</v>
      </c>
      <c r="H13" s="8">
        <f t="shared" si="1"/>
        <v>62.11180124223603</v>
      </c>
      <c r="I13" s="9">
        <f>G13+H13</f>
        <v>62.11180124223603</v>
      </c>
      <c r="J13" s="3"/>
    </row>
    <row r="14" spans="1:10" ht="12.75">
      <c r="A14" s="7"/>
      <c r="B14" s="7"/>
      <c r="C14" s="23" t="s">
        <v>39</v>
      </c>
      <c r="D14" s="23" t="s">
        <v>40</v>
      </c>
      <c r="E14" s="7">
        <v>12</v>
      </c>
      <c r="F14" s="17">
        <v>20</v>
      </c>
      <c r="G14" s="8">
        <v>0</v>
      </c>
      <c r="H14" s="8">
        <f t="shared" si="1"/>
        <v>240</v>
      </c>
      <c r="I14" s="9">
        <f>G14+H14</f>
        <v>240</v>
      </c>
      <c r="J14" s="24"/>
    </row>
    <row r="15" spans="1:10" ht="12.75" customHeight="1">
      <c r="A15" s="33" t="s">
        <v>13</v>
      </c>
      <c r="B15" s="34"/>
      <c r="C15" s="34"/>
      <c r="D15" s="34"/>
      <c r="E15" s="34"/>
      <c r="F15" s="35"/>
      <c r="G15" s="16">
        <f>SUM(G4:G14)</f>
        <v>9368.63354037267</v>
      </c>
      <c r="H15" s="16">
        <f>SUM(H4:H14)</f>
        <v>3931.3043478260875</v>
      </c>
      <c r="I15" s="16">
        <f>SUM(I4:I14)</f>
        <v>13299.937888198756</v>
      </c>
      <c r="J15" s="15"/>
    </row>
    <row r="16" spans="1:10" ht="12.75" customHeight="1">
      <c r="A16" s="28" t="s">
        <v>23</v>
      </c>
      <c r="B16" s="31"/>
      <c r="C16" s="31"/>
      <c r="D16" s="31"/>
      <c r="E16" s="31"/>
      <c r="F16" s="31"/>
      <c r="G16" s="31"/>
      <c r="H16" s="31"/>
      <c r="I16" s="31"/>
      <c r="J16" s="32"/>
    </row>
    <row r="17" spans="1:10" ht="127.5">
      <c r="A17" s="23" t="s">
        <v>43</v>
      </c>
      <c r="B17" s="23" t="s">
        <v>44</v>
      </c>
      <c r="C17" s="23" t="s">
        <v>45</v>
      </c>
      <c r="D17" s="23" t="s">
        <v>46</v>
      </c>
      <c r="E17" s="22">
        <v>0.2</v>
      </c>
      <c r="F17" s="18">
        <v>7000</v>
      </c>
      <c r="G17" s="8">
        <f aca="true" t="shared" si="2" ref="G17:G22">E17*F17</f>
        <v>1400</v>
      </c>
      <c r="H17" s="8">
        <v>0</v>
      </c>
      <c r="I17" s="9">
        <f aca="true" t="shared" si="3" ref="I17:I22">G17+H17</f>
        <v>1400</v>
      </c>
      <c r="J17" s="21"/>
    </row>
    <row r="18" spans="1:10" ht="153">
      <c r="A18" s="23" t="s">
        <v>47</v>
      </c>
      <c r="B18" s="23" t="s">
        <v>48</v>
      </c>
      <c r="C18" s="23" t="s">
        <v>49</v>
      </c>
      <c r="D18" s="23" t="s">
        <v>16</v>
      </c>
      <c r="E18" s="7">
        <v>1000</v>
      </c>
      <c r="F18" s="17">
        <v>2.5</v>
      </c>
      <c r="G18" s="8">
        <f t="shared" si="2"/>
        <v>2500</v>
      </c>
      <c r="H18" s="8">
        <v>0</v>
      </c>
      <c r="I18" s="9">
        <f t="shared" si="3"/>
        <v>2500</v>
      </c>
      <c r="J18" s="14"/>
    </row>
    <row r="19" spans="1:10" ht="12.75">
      <c r="A19" s="23"/>
      <c r="B19" s="23"/>
      <c r="C19" s="36" t="s">
        <v>55</v>
      </c>
      <c r="D19" s="36" t="s">
        <v>54</v>
      </c>
      <c r="E19" s="37">
        <v>1</v>
      </c>
      <c r="F19" s="38">
        <v>1000</v>
      </c>
      <c r="G19" s="39">
        <f t="shared" si="2"/>
        <v>1000</v>
      </c>
      <c r="H19" s="39">
        <v>0</v>
      </c>
      <c r="I19" s="40">
        <f t="shared" si="3"/>
        <v>1000</v>
      </c>
      <c r="J19" s="14"/>
    </row>
    <row r="20" spans="1:10" ht="102">
      <c r="A20" s="23" t="s">
        <v>50</v>
      </c>
      <c r="B20" s="13" t="s">
        <v>15</v>
      </c>
      <c r="C20" s="23" t="s">
        <v>21</v>
      </c>
      <c r="D20" s="23" t="s">
        <v>54</v>
      </c>
      <c r="E20" s="7">
        <v>1</v>
      </c>
      <c r="F20" s="17">
        <v>1000</v>
      </c>
      <c r="G20" s="8">
        <f t="shared" si="2"/>
        <v>1000</v>
      </c>
      <c r="H20" s="8">
        <v>0</v>
      </c>
      <c r="I20" s="9">
        <f t="shared" si="3"/>
        <v>1000</v>
      </c>
      <c r="J20" s="24" t="s">
        <v>51</v>
      </c>
    </row>
    <row r="21" spans="1:10" ht="38.25">
      <c r="A21" s="13"/>
      <c r="B21" s="13"/>
      <c r="C21" s="13" t="s">
        <v>20</v>
      </c>
      <c r="D21" s="23" t="s">
        <v>12</v>
      </c>
      <c r="E21" s="7">
        <v>5</v>
      </c>
      <c r="F21" s="17">
        <v>400</v>
      </c>
      <c r="G21" s="8">
        <f t="shared" si="2"/>
        <v>2000</v>
      </c>
      <c r="H21" s="8">
        <v>0</v>
      </c>
      <c r="I21" s="9">
        <f t="shared" si="3"/>
        <v>2000</v>
      </c>
      <c r="J21" s="24" t="s">
        <v>52</v>
      </c>
    </row>
    <row r="22" spans="1:10" ht="38.25">
      <c r="A22" s="13"/>
      <c r="B22" s="13"/>
      <c r="C22" s="23" t="s">
        <v>53</v>
      </c>
      <c r="D22" s="23" t="s">
        <v>54</v>
      </c>
      <c r="E22" s="7">
        <v>1</v>
      </c>
      <c r="F22" s="18">
        <v>2000</v>
      </c>
      <c r="G22" s="8">
        <f t="shared" si="2"/>
        <v>2000</v>
      </c>
      <c r="H22" s="8">
        <v>0</v>
      </c>
      <c r="I22" s="9">
        <f t="shared" si="3"/>
        <v>2000</v>
      </c>
      <c r="J22" s="14"/>
    </row>
    <row r="23" spans="1:10" ht="12.75" customHeight="1">
      <c r="A23" s="33" t="s">
        <v>14</v>
      </c>
      <c r="B23" s="34"/>
      <c r="C23" s="34"/>
      <c r="D23" s="34"/>
      <c r="E23" s="34"/>
      <c r="F23" s="35"/>
      <c r="G23" s="16">
        <f>SUM(G18:G22)</f>
        <v>8500</v>
      </c>
      <c r="H23" s="16">
        <f>SUM(H18:H22)</f>
        <v>0</v>
      </c>
      <c r="I23" s="16">
        <f>SUM(I18:I22)</f>
        <v>8500</v>
      </c>
      <c r="J23" s="15"/>
    </row>
    <row r="24" spans="1:10" ht="12.75">
      <c r="A24" s="7"/>
      <c r="B24" s="7"/>
      <c r="C24" s="7"/>
      <c r="D24" s="7"/>
      <c r="E24" s="7"/>
      <c r="F24" s="19"/>
      <c r="G24" s="8"/>
      <c r="H24" s="8"/>
      <c r="I24" s="9">
        <f aca="true" t="shared" si="4" ref="I24:I30">G24+H24</f>
        <v>0</v>
      </c>
      <c r="J24" s="3"/>
    </row>
    <row r="25" spans="1:10" ht="12.75">
      <c r="A25" s="13" t="s">
        <v>17</v>
      </c>
      <c r="B25" s="7"/>
      <c r="C25" s="7"/>
      <c r="D25" s="7"/>
      <c r="E25" s="7"/>
      <c r="F25" s="17"/>
      <c r="G25" s="8">
        <f>G15+G23</f>
        <v>17868.63354037267</v>
      </c>
      <c r="H25" s="8">
        <f>H15+H23</f>
        <v>3931.3043478260875</v>
      </c>
      <c r="I25" s="8">
        <f>I15+I23</f>
        <v>21799.937888198758</v>
      </c>
      <c r="J25" s="3"/>
    </row>
    <row r="26" spans="1:10" ht="12.75">
      <c r="A26" s="13" t="s">
        <v>18</v>
      </c>
      <c r="B26" s="7"/>
      <c r="C26" s="7"/>
      <c r="D26" s="7"/>
      <c r="E26" s="7"/>
      <c r="F26" s="17"/>
      <c r="G26" s="8">
        <f>(G25+G27)*0.04</f>
        <v>774.7453416149068</v>
      </c>
      <c r="H26" s="8">
        <v>0</v>
      </c>
      <c r="I26" s="9">
        <f t="shared" si="4"/>
        <v>774.7453416149068</v>
      </c>
      <c r="J26" s="3"/>
    </row>
    <row r="27" spans="1:10" ht="25.5">
      <c r="A27" s="13" t="s">
        <v>19</v>
      </c>
      <c r="B27" s="7"/>
      <c r="C27" s="7"/>
      <c r="D27" s="7"/>
      <c r="E27" s="7"/>
      <c r="F27" s="17"/>
      <c r="G27" s="8">
        <v>1500</v>
      </c>
      <c r="H27" s="8">
        <v>0</v>
      </c>
      <c r="I27" s="9">
        <f t="shared" si="4"/>
        <v>1500</v>
      </c>
      <c r="J27" s="3"/>
    </row>
    <row r="28" spans="1:10" ht="12.75">
      <c r="A28" s="7"/>
      <c r="B28" s="7"/>
      <c r="C28" s="7"/>
      <c r="D28" s="7"/>
      <c r="E28" s="7"/>
      <c r="F28" s="17"/>
      <c r="G28" s="8"/>
      <c r="H28" s="8"/>
      <c r="I28" s="9">
        <f t="shared" si="4"/>
        <v>0</v>
      </c>
      <c r="J28" s="3"/>
    </row>
    <row r="29" spans="1:10" ht="12.75">
      <c r="A29" s="7"/>
      <c r="B29" s="7"/>
      <c r="C29" s="7"/>
      <c r="D29" s="7"/>
      <c r="E29" s="7"/>
      <c r="F29" s="17"/>
      <c r="G29" s="8"/>
      <c r="H29" s="8"/>
      <c r="I29" s="9">
        <f t="shared" si="4"/>
        <v>0</v>
      </c>
      <c r="J29" s="3"/>
    </row>
    <row r="30" spans="1:10" ht="12.75">
      <c r="A30" s="7"/>
      <c r="B30" s="7"/>
      <c r="C30" s="7"/>
      <c r="D30" s="7"/>
      <c r="E30" s="7"/>
      <c r="F30" s="17"/>
      <c r="G30" s="8"/>
      <c r="H30" s="8"/>
      <c r="I30" s="9">
        <f t="shared" si="4"/>
        <v>0</v>
      </c>
      <c r="J30" s="3"/>
    </row>
    <row r="31" spans="1:10" ht="12.75">
      <c r="A31" s="12" t="s">
        <v>11</v>
      </c>
      <c r="B31" s="7"/>
      <c r="C31" s="7"/>
      <c r="D31" s="7"/>
      <c r="E31" s="7"/>
      <c r="F31" s="7"/>
      <c r="G31" s="11">
        <f>SUM(G25:G30)</f>
        <v>20143.378881987577</v>
      </c>
      <c r="H31" s="11">
        <f>SUM(H25:H30)</f>
        <v>3931.3043478260875</v>
      </c>
      <c r="I31" s="11">
        <f>SUM(I25:I30)</f>
        <v>24074.683229813665</v>
      </c>
      <c r="J31" s="3"/>
    </row>
  </sheetData>
  <sheetProtection/>
  <mergeCells count="5">
    <mergeCell ref="G1:I1"/>
    <mergeCell ref="A3:J3"/>
    <mergeCell ref="A16:J16"/>
    <mergeCell ref="A15:F15"/>
    <mergeCell ref="A23:F23"/>
  </mergeCells>
  <printOptions/>
  <pageMargins left="0.75" right="0.75" top="1" bottom="1" header="0.5" footer="0.5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 Volkov</dc:creator>
  <cp:keywords/>
  <dc:description/>
  <cp:lastModifiedBy>Alexey Volkov</cp:lastModifiedBy>
  <cp:lastPrinted>2009-07-21T10:08:03Z</cp:lastPrinted>
  <dcterms:created xsi:type="dcterms:W3CDTF">2009-07-21T10:01:02Z</dcterms:created>
  <dcterms:modified xsi:type="dcterms:W3CDTF">2017-01-30T10:42:56Z</dcterms:modified>
  <cp:category/>
  <cp:version/>
  <cp:contentType/>
  <cp:contentStatus/>
</cp:coreProperties>
</file>