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7605" activeTab="0"/>
  </bookViews>
  <sheets>
    <sheet name="Смета мероприятий" sheetId="1" r:id="rId1"/>
    <sheet name="Смета расходов производителя" sheetId="2" r:id="rId2"/>
  </sheets>
  <definedNames>
    <definedName name="_xlnm.Print_Area" localSheetId="0">'Смета мероприятий'!$A$1:$K$39</definedName>
  </definedNames>
  <calcPr fullCalcOnLoad="1"/>
</workbook>
</file>

<file path=xl/sharedStrings.xml><?xml version="1.0" encoding="utf-8"?>
<sst xmlns="http://schemas.openxmlformats.org/spreadsheetml/2006/main" count="186" uniqueCount="138">
  <si>
    <t>Мероприятие</t>
  </si>
  <si>
    <t>Ед.изм.</t>
  </si>
  <si>
    <t>Коли-личес-тво</t>
  </si>
  <si>
    <t>цемент</t>
  </si>
  <si>
    <t>щебень</t>
  </si>
  <si>
    <t>тонна</t>
  </si>
  <si>
    <t xml:space="preserve">   шт.</t>
  </si>
  <si>
    <t xml:space="preserve">   шт. </t>
  </si>
  <si>
    <t xml:space="preserve">  компл</t>
  </si>
  <si>
    <t>Непредвиденные расходы</t>
  </si>
  <si>
    <t>шт.</t>
  </si>
  <si>
    <t xml:space="preserve">% соотношение финансирования:                     </t>
  </si>
  <si>
    <t>месяц</t>
  </si>
  <si>
    <t>чел/дни</t>
  </si>
  <si>
    <t>Наем рабочих для ручной заливки бетона                                       </t>
  </si>
  <si>
    <t>шт</t>
  </si>
  <si>
    <t>Общий итог:</t>
  </si>
  <si>
    <t>песок мытый</t>
  </si>
  <si>
    <t>кирпич жжёный</t>
  </si>
  <si>
    <t>Материалы необходимые для производства бетонных работ. Ответственный Кодиров М.</t>
  </si>
  <si>
    <t xml:space="preserve">руководитель проекта </t>
  </si>
  <si>
    <t>ответственный исполнитель</t>
  </si>
  <si>
    <t xml:space="preserve">Заработная плата руководителя проекта </t>
  </si>
  <si>
    <r>
      <t xml:space="preserve">                                 </t>
    </r>
    <r>
      <rPr>
        <b/>
        <sz val="11"/>
        <rFont val="Arial"/>
        <family val="2"/>
      </rPr>
      <t>ФИНАНСИРОВАНИЕ ПРОЕКТА</t>
    </r>
  </si>
  <si>
    <t>заместитель по комерции</t>
  </si>
  <si>
    <t>наладчик</t>
  </si>
  <si>
    <t>сварщик</t>
  </si>
  <si>
    <t>токарь</t>
  </si>
  <si>
    <t>фрезеровщик</t>
  </si>
  <si>
    <t>слесарь-энергентик</t>
  </si>
  <si>
    <t>слесарь-механик</t>
  </si>
  <si>
    <t xml:space="preserve">Заработная плата заместителя по комерции проекта </t>
  </si>
  <si>
    <t xml:space="preserve">Заработная плата инженера проекта </t>
  </si>
  <si>
    <t xml:space="preserve">Заработная плата технолого проекта </t>
  </si>
  <si>
    <t xml:space="preserve">Заработная плата механика проекта </t>
  </si>
  <si>
    <t xml:space="preserve">Заработная плата наладчика проекта </t>
  </si>
  <si>
    <t xml:space="preserve">Заработная плата сварщика проекта </t>
  </si>
  <si>
    <t xml:space="preserve">Заработная плата токаря проекта </t>
  </si>
  <si>
    <t xml:space="preserve">Заработная плата фрезеровщика проекта </t>
  </si>
  <si>
    <t xml:space="preserve">Заработная плата слесаря - механика проекта </t>
  </si>
  <si>
    <t xml:space="preserve">Заработная плата слесарь - энергетика проекта </t>
  </si>
  <si>
    <t xml:space="preserve">Примечание </t>
  </si>
  <si>
    <t xml:space="preserve">Заработная плата ответственного испонителя проекта </t>
  </si>
  <si>
    <t>Наименование закупки/услуги</t>
  </si>
  <si>
    <t>инженер (ИТР)</t>
  </si>
  <si>
    <t>технолог (ИТР)</t>
  </si>
  <si>
    <t>механик (ИТР)</t>
  </si>
  <si>
    <t>Подготовка технических данных по требуемым оборудованиям разрабатывают ИТР состав личного состава (команда). Оплата учтена  и распределена в виде заробонтой платы</t>
  </si>
  <si>
    <t>Токарно-винторезный станок</t>
  </si>
  <si>
    <t>Пресс листогибочный</t>
  </si>
  <si>
    <t xml:space="preserve">компрессор </t>
  </si>
  <si>
    <t>Оборудование плазменной резки</t>
  </si>
  <si>
    <t>сварочная оснастка</t>
  </si>
  <si>
    <t xml:space="preserve">Для осуществления механической обработки деталей лазерного планировщика со следующими техническими характеристиками: расстояние между центрами – 1500мм
внутренний диаметр шпинделя – 58 мм
диаметр установки под суппортом – 270 мм
мощность – 7.5/10 кВт
</t>
  </si>
  <si>
    <t>Для обеспечения воздухом парк оборудований работяющих на воздушной тяге</t>
  </si>
  <si>
    <t>авиа билеты</t>
  </si>
  <si>
    <t>расходы на проживание и питание</t>
  </si>
  <si>
    <t xml:space="preserve">содержание техперсонала инопартнера </t>
  </si>
  <si>
    <t>г. Риштон, Ферганская область</t>
  </si>
  <si>
    <t>г. Янгиюль, Ташкентская область</t>
  </si>
  <si>
    <t>дней</t>
  </si>
  <si>
    <t>Средства "Автосаноат агротехсервис"</t>
  </si>
  <si>
    <t>Цена за ед.в долл. США</t>
  </si>
  <si>
    <t>сюда входит сумма за проживание в гостинице и 2-х разовое питание. Обед для предоставлялся инопартнером на территории завода</t>
  </si>
  <si>
    <t>проводилось обучение наладчика, механика и технологика по эксплуатации лазерного планировщика по профилю деятельности каждого специалсита на территории инопартнера г. Чорлу (Турция) 15 дней и 2 месяца на территории Узбекситана с первичным образцом лазерного планировщика. Осуществлялось систематическое фиксирование на фотокамере и видиое камере каждая часть учебного процесса и сбор фотодокументов для проведения презентаций на учебных лекциях</t>
  </si>
  <si>
    <t>транспортные услуги до места назначения</t>
  </si>
  <si>
    <t>Другие источники финансирования</t>
  </si>
  <si>
    <t>Суточные на руководителя, ответственного исполнителя проекта и наладчика.</t>
  </si>
  <si>
    <t>организация горячего питания для участников (100 фереров)</t>
  </si>
  <si>
    <t>порция</t>
  </si>
  <si>
    <t>х-Хост фермерское хозяйство совместно с местными органами самоуправления</t>
  </si>
  <si>
    <t>транспортировка лазерного планировщика до место проведенеие демо и обратно по маршруту Такшент-Карши-Ташкент</t>
  </si>
  <si>
    <t>Собственные средства в долл. США</t>
  </si>
  <si>
    <t>ПМГ ГЭФ в долл. США</t>
  </si>
  <si>
    <t>Общая сумма в долл. США</t>
  </si>
  <si>
    <t>другие расходы (коммуникационные, накладные и непредвиденные)</t>
  </si>
  <si>
    <t xml:space="preserve">Распечатка учебной программы и методического пособия для учебного курса </t>
  </si>
  <si>
    <t>Итого:</t>
  </si>
  <si>
    <t>буклеты</t>
  </si>
  <si>
    <t>г. Бешкент, Каршинская область</t>
  </si>
  <si>
    <t>5/3</t>
  </si>
  <si>
    <t>г. Бухара, Бухарская область</t>
  </si>
  <si>
    <t>организация горячего питания для участников (200 фереров)</t>
  </si>
  <si>
    <t>чел</t>
  </si>
  <si>
    <t>средства хост Фермерского хозяйства "Арбоб Гайбулло"</t>
  </si>
  <si>
    <t>3/3</t>
  </si>
  <si>
    <t>опора ЛЭП 110</t>
  </si>
  <si>
    <t>провод А 50</t>
  </si>
  <si>
    <t>м</t>
  </si>
  <si>
    <t>известь</t>
  </si>
  <si>
    <t>кг</t>
  </si>
  <si>
    <t>битум БН 90/10</t>
  </si>
  <si>
    <t>тонн</t>
  </si>
  <si>
    <t>Профнастил из оцинкованной стали с полимерным покрытием</t>
  </si>
  <si>
    <t>кв.м</t>
  </si>
  <si>
    <t>Оконные рамы пластиковые АКФА</t>
  </si>
  <si>
    <t>материал рулонный кровельный гидроизоляционный с фольгой (полизол)</t>
  </si>
  <si>
    <t>Предусмотренные расходы (налоги, накладные расходы и.т.д.)</t>
  </si>
  <si>
    <t xml:space="preserve">Оплата за транспортную услуг по маршруту Ташкент - Бухара - Ташкент </t>
  </si>
  <si>
    <t xml:space="preserve">Оплата за транспортную услуг по маршруту Ташкент - Янгиюль - Ташкент </t>
  </si>
  <si>
    <t>Задача 1 - Модернизация производственной линии для производства почвозащитного оборудования</t>
  </si>
  <si>
    <t>Мероприятие 1.1. Закупка необходимого производственного оборудования</t>
  </si>
  <si>
    <t>Подготовка технических данных по требуемому оборудованию</t>
  </si>
  <si>
    <t>Осуществление капитального строителсьтва и ремонт зданий сооружений-постройка проходной и застройка внутренней части цехов, покрытие кровли, установка шумоизаляционной пластиковых оконных рам.Отделочные работы: оштукатуривание внутренних стен цеха</t>
  </si>
  <si>
    <t>Подготовка производсьвенной инфраструктуры - подводка трехфазного тока.</t>
  </si>
  <si>
    <t>Определение ответственного исполнителя, разработка ТЭО проекта, подача и подготовка заявки по перспективному проекту в ПМГ ГЭФ и уточнение других источников финансирования. Оформление и получение разрешительный документов для осуществления производвстенной деятельности. Координация и контроль исполнения проектных параметров.</t>
  </si>
  <si>
    <t>Относящееся к Задаче 1</t>
  </si>
  <si>
    <t>иные расходы по запуску линии (см. смету в листе по расходам производителя)</t>
  </si>
  <si>
    <t>Задача 2 - Производство сельскохозяйственного оборудования для фермеров по почвозащитному земледелию и его распространение</t>
  </si>
  <si>
    <t>Относящиеся к Задаче 2</t>
  </si>
  <si>
    <t xml:space="preserve">Стоимость проведенных уже работ по обучению личного состава теоретическим и практическим основам эксплуатации лазерного планировщика фермерам по стране </t>
  </si>
  <si>
    <t xml:space="preserve">Подготовка и публикация буклетов,  учебной программы и методического пособия для учебного курса </t>
  </si>
  <si>
    <t>Мероприятие 2.2. Распространение оборудования почвозащитного земледелия</t>
  </si>
  <si>
    <t>Уже проведенные рекламные семинары по распространению лазерной планировки полей</t>
  </si>
  <si>
    <t>проведение будущих семинаров по распространению технологии</t>
  </si>
  <si>
    <t>семинары шт.</t>
  </si>
  <si>
    <t xml:space="preserve">    м3</t>
  </si>
  <si>
    <t xml:space="preserve">   м3</t>
  </si>
  <si>
    <t xml:space="preserve">создание команды проекта, разработка и утверждение штатного расписания должностных инструкций </t>
  </si>
  <si>
    <t>Итого по задаче 2:</t>
  </si>
  <si>
    <t>Административные расходы</t>
  </si>
  <si>
    <t>ISS % ПРООН</t>
  </si>
  <si>
    <t>Итого административных расходов:</t>
  </si>
  <si>
    <t xml:space="preserve">Сертификация и декларирование оборудования  </t>
  </si>
  <si>
    <t xml:space="preserve">Закуп погрузчика </t>
  </si>
  <si>
    <t>Итого по задаче 1:</t>
  </si>
  <si>
    <t>Для изготовления опалубки. Ответственность за выполнение - М.Миржалилов</t>
  </si>
  <si>
    <t>линия технологической оснастки для изготовления лазерного планировщика (передняя рама, основной ковш, левое крыло, правое крыло, задняя рама и сборочная оснастка). Поставляется с чертежами и другой технической документацией представляющая - лицензию на выпуск и патент/ Компания партнер ""ERMAK" (Турция), заключен контракт на закуп технологического оборудования - "Полный комплект сварочной оснастки для производства лазерных планировщиков" на сумму 200000,00 (Двести тысяч долл. США) в которой учтены стомиость технической помощи, предоставление патентов, чертежей и других технических документов необходимых для осуществления полноценного производства аналогичной продукции на базе ООО "Chirchiq,ashagro"</t>
  </si>
  <si>
    <t xml:space="preserve">Мероприятие 1.2. Закупка сварочного оборудования для второго, заключительного этапа модернизации производства </t>
  </si>
  <si>
    <t>Мероприятие 1.3. Запуск производственной линии</t>
  </si>
  <si>
    <t>Стратегическая цель проекта: Организовать внутристранновое современное производство лазерных планировщиков</t>
  </si>
  <si>
    <t xml:space="preserve">автоматическая пила ленточная по металлу </t>
  </si>
  <si>
    <t>Трехфазный профессиональный сварочный полуавтомат</t>
  </si>
  <si>
    <t>Для улутшения качества сварки требуется закупить высоко производительные, эффективные и энергосберагующие сварочные полуавтоматы со следующими техническими параметрами:                                      Диапазон сварочного тока– не менее 60-550А
Режимы – MIG/MAG
Источник тока – инверторные источники тока
Механизм подачи проволоки - отдельный
Расходные материалы по максимуму
Скорость движения – более 25км/час
Трансмиссия – АКПП
Высота подъёма вил - не менее 4 м
Тип мачты 2-х секционная выдвижная (имеющая возможность работать в контейнере)</t>
  </si>
  <si>
    <t>Для заготови металачиских деталей и рези профильных труб/прутоков  лазерного планировщика со следующими техническими характеристиками: Размеры отрезаемого сечения:
Круглое сечение - не менее 280 мм
Прямоугольное сечение - не менее 250х280
Насос СОЖ - не менее 0,12
Скорость резания - 20-100 м/мин
Зажим заготовки - гидравлический</t>
  </si>
  <si>
    <t>Для осуществления гибки деталей лазерного планировщика со следующими техническими характеристиками: толщина гибки листа – 16 мм
длина отбартовки – 3000 мм
вылет – 350 мм
скорость гибки – 7мм/сек
длина хода – 210 мм</t>
  </si>
  <si>
    <t>услуга</t>
  </si>
  <si>
    <t>Для осуществления резки деталей лазерного планировщика со следующими техническими характеристиками: Скорость плазменного реза - 50мм-3800мм/мин 
Размер машины - 3000*8000мм
Потребляемая мощность-5 КW
Комплектация: направляющий ( рельс) -1ком.(2шт)
Двухсторонний привод-1ком.(2шт),
Газовый резак-1шт, 
Плазменный резак -1шт,
Система защиты плазмотрона от столкновений-1шт,
Система THC контроля-1шт,
Система ЧПУ-1шт,
PLC-1шт,
Программное обеспечение-1шт,
Электрические компоненты(шкаф)-1шт,
Плазменный источник Hypertherm MaxPro200-1шт.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</si>
</sst>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сўм&quot;;\-#,##0\ &quot;сўм&quot;"/>
    <numFmt numFmtId="173" formatCode="#,##0\ &quot;сўм&quot;;[Red]\-#,##0\ &quot;сўм&quot;"/>
    <numFmt numFmtId="174" formatCode="#,##0.00\ &quot;сўм&quot;;\-#,##0.00\ &quot;сўм&quot;"/>
    <numFmt numFmtId="175" formatCode="#,##0.00\ &quot;сўм&quot;;[Red]\-#,##0.00\ &quot;сўм&quot;"/>
    <numFmt numFmtId="176" formatCode="_-* #,##0\ &quot;сўм&quot;_-;\-* #,##0\ &quot;сўм&quot;_-;_-* &quot;-&quot;\ &quot;сўм&quot;_-;_-@_-"/>
    <numFmt numFmtId="177" formatCode="_-* #,##0\ _с_ў_м_-;\-* #,##0\ _с_ў_м_-;_-* &quot;-&quot;\ _с_ў_м_-;_-@_-"/>
    <numFmt numFmtId="178" formatCode="_-* #,##0.00\ &quot;сўм&quot;_-;\-* #,##0.00\ &quot;сўм&quot;_-;_-* &quot;-&quot;??\ &quot;сўм&quot;_-;_-@_-"/>
    <numFmt numFmtId="179" formatCode="_-* #,##0.00\ _с_ў_м_-;\-* #,##0.00\ _с_ў_м_-;_-* &quot;-&quot;??\ _с_ў_м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&quot;$&quot;#,##0.00"/>
    <numFmt numFmtId="185" formatCode="[$-FC19]d\ mmmm\ yyyy\ &quot;г.&quot;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%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Unicode MS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 Cyr"/>
      <family val="0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justify"/>
    </xf>
    <xf numFmtId="0" fontId="6" fillId="32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18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8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0" fontId="4" fillId="0" borderId="10" xfId="0" applyFont="1" applyBorder="1" applyAlignment="1">
      <alignment/>
    </xf>
    <xf numFmtId="0" fontId="4" fillId="32" borderId="0" xfId="0" applyFont="1" applyFill="1" applyAlignment="1">
      <alignment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12" fontId="6" fillId="0" borderId="10" xfId="0" applyNumberFormat="1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vertical="top" wrapText="1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184" fontId="6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184" fontId="7" fillId="33" borderId="10" xfId="0" applyNumberFormat="1" applyFont="1" applyFill="1" applyBorder="1" applyAlignment="1">
      <alignment vertical="top" wrapText="1"/>
    </xf>
    <xf numFmtId="184" fontId="8" fillId="0" borderId="10" xfId="0" applyNumberFormat="1" applyFont="1" applyFill="1" applyBorder="1" applyAlignment="1">
      <alignment horizontal="center" vertical="center" wrapText="1"/>
    </xf>
    <xf numFmtId="184" fontId="10" fillId="33" borderId="10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32" borderId="1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0" fontId="6" fillId="34" borderId="0" xfId="0" applyFont="1" applyFill="1" applyAlignment="1">
      <alignment/>
    </xf>
    <xf numFmtId="0" fontId="6" fillId="0" borderId="10" xfId="0" applyFont="1" applyBorder="1" applyAlignment="1">
      <alignment horizontal="left" vertical="top" wrapText="1"/>
    </xf>
    <xf numFmtId="10" fontId="7" fillId="0" borderId="10" xfId="59" applyNumberFormat="1" applyFont="1" applyBorder="1" applyAlignment="1">
      <alignment horizontal="center" vertical="top" wrapText="1"/>
    </xf>
    <xf numFmtId="184" fontId="6" fillId="0" borderId="13" xfId="0" applyNumberFormat="1" applyFont="1" applyBorder="1" applyAlignment="1">
      <alignment horizontal="center" vertical="center" wrapText="1"/>
    </xf>
    <xf numFmtId="0" fontId="11" fillId="35" borderId="10" xfId="0" applyFont="1" applyFill="1" applyBorder="1" applyAlignment="1">
      <alignment/>
    </xf>
    <xf numFmtId="0" fontId="6" fillId="0" borderId="14" xfId="0" applyFont="1" applyBorder="1" applyAlignment="1">
      <alignment wrapText="1"/>
    </xf>
    <xf numFmtId="0" fontId="8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left" vertical="top" wrapText="1"/>
    </xf>
    <xf numFmtId="0" fontId="6" fillId="36" borderId="11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4" fontId="6" fillId="0" borderId="10" xfId="0" applyNumberFormat="1" applyFont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7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7" fillId="33" borderId="15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6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6" fillId="0" borderId="12" xfId="0" applyFont="1" applyBorder="1" applyAlignment="1">
      <alignment wrapText="1"/>
    </xf>
    <xf numFmtId="0" fontId="6" fillId="0" borderId="11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1"/>
  <sheetViews>
    <sheetView tabSelected="1" view="pageBreakPreview" zoomScaleNormal="60" zoomScaleSheetLayoutView="100" zoomScalePageLayoutView="0" workbookViewId="0" topLeftCell="A1">
      <pane ySplit="5" topLeftCell="A21" activePane="bottomLeft" state="frozen"/>
      <selection pane="topLeft" activeCell="A1" sqref="A1"/>
      <selection pane="bottomLeft" activeCell="E21" sqref="E21"/>
    </sheetView>
  </sheetViews>
  <sheetFormatPr defaultColWidth="9.00390625" defaultRowHeight="12.75"/>
  <cols>
    <col min="1" max="1" width="39.375" style="2" customWidth="1"/>
    <col min="2" max="2" width="21.875" style="2" customWidth="1"/>
    <col min="3" max="3" width="9.125" style="2" customWidth="1"/>
    <col min="4" max="4" width="9.25390625" style="2" customWidth="1"/>
    <col min="5" max="5" width="15.00390625" style="2" customWidth="1"/>
    <col min="6" max="6" width="14.375" style="2" customWidth="1"/>
    <col min="7" max="7" width="12.00390625" style="2" customWidth="1"/>
    <col min="8" max="8" width="13.875" style="2" customWidth="1"/>
    <col min="9" max="9" width="16.875" style="2" customWidth="1"/>
    <col min="10" max="10" width="16.125" style="2" customWidth="1"/>
    <col min="11" max="11" width="77.125" style="2" customWidth="1"/>
    <col min="12" max="16384" width="9.125" style="2" customWidth="1"/>
  </cols>
  <sheetData>
    <row r="1" ht="15" thickBot="1"/>
    <row r="2" spans="1:11" ht="15.75" thickBot="1">
      <c r="A2" s="53" t="s">
        <v>23</v>
      </c>
      <c r="B2" s="54"/>
      <c r="C2" s="54"/>
      <c r="D2" s="54"/>
      <c r="E2" s="54"/>
      <c r="F2" s="54"/>
      <c r="G2" s="54"/>
      <c r="H2" s="54"/>
      <c r="I2" s="54"/>
      <c r="J2" s="54"/>
      <c r="K2" s="55"/>
    </row>
    <row r="3" ht="14.25">
      <c r="A3" s="3"/>
    </row>
    <row r="4" spans="1:11" ht="44.25" customHeight="1">
      <c r="A4" s="49" t="s">
        <v>0</v>
      </c>
      <c r="B4" s="49" t="s">
        <v>43</v>
      </c>
      <c r="C4" s="49" t="s">
        <v>1</v>
      </c>
      <c r="D4" s="49" t="s">
        <v>2</v>
      </c>
      <c r="E4" s="49" t="s">
        <v>62</v>
      </c>
      <c r="F4" s="49" t="s">
        <v>66</v>
      </c>
      <c r="G4" s="49" t="s">
        <v>61</v>
      </c>
      <c r="H4" s="45" t="s">
        <v>72</v>
      </c>
      <c r="I4" s="45" t="s">
        <v>73</v>
      </c>
      <c r="J4" s="45" t="s">
        <v>74</v>
      </c>
      <c r="K4" s="49" t="s">
        <v>41</v>
      </c>
    </row>
    <row r="5" spans="1:11" ht="24.75" customHeight="1">
      <c r="A5" s="49"/>
      <c r="B5" s="49"/>
      <c r="C5" s="49"/>
      <c r="D5" s="49"/>
      <c r="E5" s="49"/>
      <c r="F5" s="49"/>
      <c r="G5" s="49"/>
      <c r="H5" s="46"/>
      <c r="I5" s="46"/>
      <c r="J5" s="46"/>
      <c r="K5" s="49"/>
    </row>
    <row r="6" spans="1:11" ht="19.5" customHeight="1">
      <c r="A6" s="56" t="s">
        <v>130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1" ht="19.5" customHeight="1">
      <c r="A7" s="50" t="s">
        <v>100</v>
      </c>
      <c r="B7" s="51"/>
      <c r="C7" s="51"/>
      <c r="D7" s="51"/>
      <c r="E7" s="51"/>
      <c r="F7" s="51"/>
      <c r="G7" s="51"/>
      <c r="H7" s="51"/>
      <c r="I7" s="51"/>
      <c r="J7" s="51"/>
      <c r="K7" s="52"/>
    </row>
    <row r="8" spans="1:11" ht="42.75">
      <c r="A8" s="23" t="s">
        <v>101</v>
      </c>
      <c r="B8" s="47" t="s">
        <v>102</v>
      </c>
      <c r="C8" s="47"/>
      <c r="D8" s="47"/>
      <c r="E8" s="48"/>
      <c r="F8" s="24"/>
      <c r="G8" s="24"/>
      <c r="H8" s="47"/>
      <c r="I8" s="48"/>
      <c r="J8" s="48"/>
      <c r="K8" s="10" t="s">
        <v>47</v>
      </c>
    </row>
    <row r="9" spans="1:11" ht="1.5" customHeight="1" hidden="1" thickBot="1">
      <c r="A9" s="39"/>
      <c r="B9" s="47"/>
      <c r="C9" s="47"/>
      <c r="D9" s="47"/>
      <c r="E9" s="48"/>
      <c r="F9" s="11"/>
      <c r="G9" s="11"/>
      <c r="H9" s="47"/>
      <c r="I9" s="48"/>
      <c r="J9" s="48"/>
      <c r="K9" s="10"/>
    </row>
    <row r="10" spans="1:11" ht="57.75" customHeight="1" hidden="1" thickBot="1">
      <c r="A10" s="39"/>
      <c r="B10" s="47"/>
      <c r="C10" s="47"/>
      <c r="D10" s="47"/>
      <c r="E10" s="48"/>
      <c r="F10" s="11"/>
      <c r="G10" s="11"/>
      <c r="H10" s="47"/>
      <c r="I10" s="48"/>
      <c r="J10" s="48"/>
      <c r="K10" s="10"/>
    </row>
    <row r="11" spans="1:11" ht="16.5" customHeight="1" hidden="1">
      <c r="A11" s="39"/>
      <c r="B11" s="47"/>
      <c r="C11" s="47"/>
      <c r="D11" s="47"/>
      <c r="E11" s="48"/>
      <c r="F11" s="11"/>
      <c r="G11" s="11"/>
      <c r="H11" s="47"/>
      <c r="I11" s="48"/>
      <c r="J11" s="48"/>
      <c r="K11" s="10"/>
    </row>
    <row r="12" spans="1:11" ht="16.5" customHeight="1" hidden="1">
      <c r="A12" s="39"/>
      <c r="B12" s="47"/>
      <c r="C12" s="47"/>
      <c r="D12" s="47"/>
      <c r="E12" s="48"/>
      <c r="F12" s="11"/>
      <c r="G12" s="11"/>
      <c r="H12" s="47"/>
      <c r="I12" s="48"/>
      <c r="J12" s="48"/>
      <c r="K12" s="10"/>
    </row>
    <row r="13" spans="1:11" ht="16.5" customHeight="1" hidden="1">
      <c r="A13" s="39"/>
      <c r="B13" s="47"/>
      <c r="C13" s="47"/>
      <c r="D13" s="47"/>
      <c r="E13" s="48"/>
      <c r="F13" s="11"/>
      <c r="G13" s="11"/>
      <c r="H13" s="47"/>
      <c r="I13" s="48"/>
      <c r="J13" s="48"/>
      <c r="K13" s="10"/>
    </row>
    <row r="14" spans="1:11" ht="36" customHeight="1" hidden="1" thickBot="1">
      <c r="A14" s="39"/>
      <c r="B14" s="47"/>
      <c r="C14" s="47"/>
      <c r="D14" s="47"/>
      <c r="E14" s="48"/>
      <c r="F14" s="11"/>
      <c r="G14" s="11"/>
      <c r="H14" s="47"/>
      <c r="I14" s="48"/>
      <c r="J14" s="48"/>
      <c r="K14" s="10"/>
    </row>
    <row r="15" spans="1:11" ht="16.5" customHeight="1" hidden="1">
      <c r="A15" s="39"/>
      <c r="B15" s="47"/>
      <c r="C15" s="47"/>
      <c r="D15" s="47"/>
      <c r="E15" s="48"/>
      <c r="F15" s="11"/>
      <c r="G15" s="11"/>
      <c r="H15" s="47"/>
      <c r="I15" s="48"/>
      <c r="J15" s="48"/>
      <c r="K15" s="10"/>
    </row>
    <row r="16" spans="1:11" ht="16.5" customHeight="1" hidden="1">
      <c r="A16" s="39"/>
      <c r="B16" s="47"/>
      <c r="C16" s="47"/>
      <c r="D16" s="47"/>
      <c r="E16" s="48"/>
      <c r="F16" s="11"/>
      <c r="G16" s="11"/>
      <c r="H16" s="47"/>
      <c r="I16" s="48"/>
      <c r="J16" s="48"/>
      <c r="K16" s="10"/>
    </row>
    <row r="17" spans="1:11" ht="16.5" customHeight="1" hidden="1">
      <c r="A17" s="39"/>
      <c r="B17" s="47"/>
      <c r="C17" s="47"/>
      <c r="D17" s="47"/>
      <c r="E17" s="48"/>
      <c r="F17" s="11"/>
      <c r="G17" s="11"/>
      <c r="H17" s="47"/>
      <c r="I17" s="48"/>
      <c r="J17" s="48"/>
      <c r="K17" s="10"/>
    </row>
    <row r="18" spans="1:11" ht="99.75">
      <c r="A18" s="39"/>
      <c r="B18" s="6" t="s">
        <v>48</v>
      </c>
      <c r="C18" s="6" t="s">
        <v>10</v>
      </c>
      <c r="D18" s="6">
        <v>1</v>
      </c>
      <c r="E18" s="11">
        <v>20000</v>
      </c>
      <c r="F18" s="11">
        <v>0</v>
      </c>
      <c r="G18" s="11">
        <v>0</v>
      </c>
      <c r="H18" s="11">
        <v>0</v>
      </c>
      <c r="I18" s="11">
        <f aca="true" t="shared" si="0" ref="I18:I23">D18*E18</f>
        <v>20000</v>
      </c>
      <c r="J18" s="11">
        <f aca="true" t="shared" si="1" ref="J18:J26">F18+G18+H18+I18</f>
        <v>20000</v>
      </c>
      <c r="K18" s="10" t="s">
        <v>53</v>
      </c>
    </row>
    <row r="19" spans="1:11" ht="114">
      <c r="A19" s="39"/>
      <c r="B19" s="6" t="s">
        <v>131</v>
      </c>
      <c r="C19" s="6" t="s">
        <v>10</v>
      </c>
      <c r="D19" s="6">
        <v>1</v>
      </c>
      <c r="E19" s="11">
        <v>11000</v>
      </c>
      <c r="F19" s="11">
        <v>0</v>
      </c>
      <c r="G19" s="11">
        <v>0</v>
      </c>
      <c r="H19" s="11">
        <v>0</v>
      </c>
      <c r="I19" s="11">
        <f t="shared" si="0"/>
        <v>11000</v>
      </c>
      <c r="J19" s="11">
        <f t="shared" si="1"/>
        <v>11000</v>
      </c>
      <c r="K19" s="10" t="s">
        <v>134</v>
      </c>
    </row>
    <row r="20" spans="1:11" ht="99.75">
      <c r="A20" s="39"/>
      <c r="B20" s="6" t="s">
        <v>49</v>
      </c>
      <c r="C20" s="6" t="s">
        <v>10</v>
      </c>
      <c r="D20" s="6">
        <v>1</v>
      </c>
      <c r="E20" s="11">
        <v>45000</v>
      </c>
      <c r="F20" s="11">
        <v>0</v>
      </c>
      <c r="G20" s="11">
        <v>0</v>
      </c>
      <c r="H20" s="11">
        <v>0</v>
      </c>
      <c r="I20" s="11">
        <f t="shared" si="0"/>
        <v>45000</v>
      </c>
      <c r="J20" s="11">
        <f t="shared" si="1"/>
        <v>45000</v>
      </c>
      <c r="K20" s="20" t="s">
        <v>135</v>
      </c>
    </row>
    <row r="21" spans="1:11" ht="239.25" customHeight="1">
      <c r="A21" s="39"/>
      <c r="B21" s="6" t="s">
        <v>51</v>
      </c>
      <c r="C21" s="6" t="s">
        <v>7</v>
      </c>
      <c r="D21" s="6">
        <v>1</v>
      </c>
      <c r="E21" s="11">
        <v>57200</v>
      </c>
      <c r="F21" s="11">
        <v>0</v>
      </c>
      <c r="G21" s="11">
        <v>0</v>
      </c>
      <c r="H21" s="11">
        <v>0</v>
      </c>
      <c r="I21" s="11">
        <f t="shared" si="0"/>
        <v>57200</v>
      </c>
      <c r="J21" s="11">
        <f t="shared" si="1"/>
        <v>57200</v>
      </c>
      <c r="K21" s="7" t="s">
        <v>137</v>
      </c>
    </row>
    <row r="22" spans="1:11" ht="185.25">
      <c r="A22" s="79"/>
      <c r="B22" s="6" t="s">
        <v>132</v>
      </c>
      <c r="C22" s="9" t="s">
        <v>6</v>
      </c>
      <c r="D22" s="9">
        <v>2</v>
      </c>
      <c r="E22" s="8">
        <v>3000</v>
      </c>
      <c r="F22" s="8">
        <v>0</v>
      </c>
      <c r="G22" s="8">
        <v>0</v>
      </c>
      <c r="H22" s="8">
        <v>0</v>
      </c>
      <c r="I22" s="8">
        <f t="shared" si="0"/>
        <v>6000</v>
      </c>
      <c r="J22" s="11">
        <f t="shared" si="1"/>
        <v>6000</v>
      </c>
      <c r="K22" s="41" t="s">
        <v>133</v>
      </c>
    </row>
    <row r="23" spans="1:11" ht="42.75">
      <c r="A23" s="80"/>
      <c r="B23" s="6" t="s">
        <v>123</v>
      </c>
      <c r="C23" s="6" t="s">
        <v>136</v>
      </c>
      <c r="D23" s="6">
        <v>6</v>
      </c>
      <c r="E23" s="11">
        <v>800</v>
      </c>
      <c r="F23" s="8">
        <v>0</v>
      </c>
      <c r="G23" s="8">
        <v>0</v>
      </c>
      <c r="H23" s="8">
        <v>0</v>
      </c>
      <c r="I23" s="8">
        <f t="shared" si="0"/>
        <v>4800</v>
      </c>
      <c r="J23" s="11">
        <f t="shared" si="1"/>
        <v>4800</v>
      </c>
      <c r="K23" s="40"/>
    </row>
    <row r="24" spans="1:11" ht="31.5" customHeight="1">
      <c r="A24" s="39"/>
      <c r="B24" s="6" t="s">
        <v>50</v>
      </c>
      <c r="C24" s="6" t="s">
        <v>8</v>
      </c>
      <c r="D24" s="6">
        <v>1</v>
      </c>
      <c r="E24" s="11">
        <v>28000</v>
      </c>
      <c r="F24" s="11">
        <v>0</v>
      </c>
      <c r="G24" s="11">
        <v>0</v>
      </c>
      <c r="H24" s="8">
        <f>D24*E24</f>
        <v>28000</v>
      </c>
      <c r="I24" s="11">
        <v>0</v>
      </c>
      <c r="J24" s="11">
        <f t="shared" si="1"/>
        <v>28000</v>
      </c>
      <c r="K24" s="35" t="s">
        <v>54</v>
      </c>
    </row>
    <row r="25" spans="1:11" ht="156.75">
      <c r="A25" s="43" t="s">
        <v>128</v>
      </c>
      <c r="B25" s="6" t="s">
        <v>52</v>
      </c>
      <c r="C25" s="6" t="s">
        <v>10</v>
      </c>
      <c r="D25" s="6">
        <v>1</v>
      </c>
      <c r="E25" s="8">
        <v>19230</v>
      </c>
      <c r="F25" s="11">
        <v>0</v>
      </c>
      <c r="G25" s="11">
        <v>0</v>
      </c>
      <c r="H25" s="8">
        <f>D25*E25</f>
        <v>19230</v>
      </c>
      <c r="I25" s="11">
        <v>0</v>
      </c>
      <c r="J25" s="11">
        <f t="shared" si="1"/>
        <v>19230</v>
      </c>
      <c r="K25" s="35" t="s">
        <v>127</v>
      </c>
    </row>
    <row r="26" spans="1:11" ht="93" customHeight="1">
      <c r="A26" s="23" t="s">
        <v>129</v>
      </c>
      <c r="B26" s="6" t="s">
        <v>107</v>
      </c>
      <c r="C26" s="6"/>
      <c r="D26" s="6"/>
      <c r="E26" s="27"/>
      <c r="F26" s="11">
        <v>0</v>
      </c>
      <c r="G26" s="11">
        <v>0</v>
      </c>
      <c r="H26" s="8">
        <f>'Смета расходов производителя'!H31</f>
        <v>134931.64</v>
      </c>
      <c r="I26" s="11">
        <v>0</v>
      </c>
      <c r="J26" s="11">
        <f t="shared" si="1"/>
        <v>134931.64</v>
      </c>
      <c r="K26" s="44"/>
    </row>
    <row r="27" spans="1:11" ht="14.25">
      <c r="A27" s="59" t="s">
        <v>125</v>
      </c>
      <c r="B27" s="60"/>
      <c r="C27" s="60"/>
      <c r="D27" s="60"/>
      <c r="E27" s="61"/>
      <c r="F27" s="28">
        <f>SUM(F8:F26)</f>
        <v>0</v>
      </c>
      <c r="G27" s="28">
        <f>SUM(G8:G26)</f>
        <v>0</v>
      </c>
      <c r="H27" s="28">
        <f>SUM(H8:H26)</f>
        <v>182161.64</v>
      </c>
      <c r="I27" s="28">
        <f>SUM(I8:I26)</f>
        <v>144000</v>
      </c>
      <c r="J27" s="28">
        <f>SUM(J8:J26)</f>
        <v>326161.64</v>
      </c>
      <c r="K27" s="16"/>
    </row>
    <row r="28" spans="1:11" ht="41.25" customHeight="1">
      <c r="A28" s="50" t="s">
        <v>108</v>
      </c>
      <c r="B28" s="51"/>
      <c r="C28" s="51"/>
      <c r="D28" s="51"/>
      <c r="E28" s="51"/>
      <c r="F28" s="51"/>
      <c r="G28" s="51"/>
      <c r="H28" s="51"/>
      <c r="I28" s="51"/>
      <c r="J28" s="51"/>
      <c r="K28" s="52"/>
    </row>
    <row r="29" spans="1:11" ht="111.75" customHeight="1">
      <c r="A29" s="23" t="s">
        <v>112</v>
      </c>
      <c r="B29" s="43" t="s">
        <v>113</v>
      </c>
      <c r="C29" s="6"/>
      <c r="D29" s="33"/>
      <c r="E29" s="33"/>
      <c r="F29" s="11">
        <f>'Смета расходов производителя'!F49</f>
        <v>744</v>
      </c>
      <c r="G29" s="11">
        <f>'Смета расходов производителя'!G49</f>
        <v>2937</v>
      </c>
      <c r="H29" s="11">
        <f>'Смета расходов производителя'!H49</f>
        <v>15159</v>
      </c>
      <c r="I29" s="11">
        <v>0</v>
      </c>
      <c r="J29" s="11">
        <f>F29+G29+H29+I29</f>
        <v>18840</v>
      </c>
      <c r="K29" s="33"/>
    </row>
    <row r="30" spans="1:11" ht="57">
      <c r="A30" s="29"/>
      <c r="B30" s="25" t="s">
        <v>114</v>
      </c>
      <c r="C30" s="6" t="s">
        <v>115</v>
      </c>
      <c r="D30" s="42"/>
      <c r="E30" s="42"/>
      <c r="F30" s="11">
        <v>0</v>
      </c>
      <c r="G30" s="11">
        <v>0</v>
      </c>
      <c r="H30" s="8">
        <v>10000</v>
      </c>
      <c r="I30" s="11">
        <v>0</v>
      </c>
      <c r="J30" s="11">
        <f>F30+G30+H30+I30</f>
        <v>10000</v>
      </c>
      <c r="K30" s="33"/>
    </row>
    <row r="31" spans="1:11" ht="14.25">
      <c r="A31" s="59" t="s">
        <v>119</v>
      </c>
      <c r="B31" s="60"/>
      <c r="C31" s="60"/>
      <c r="D31" s="60"/>
      <c r="E31" s="61"/>
      <c r="F31" s="28">
        <f>SUM(F29:F30)</f>
        <v>744</v>
      </c>
      <c r="G31" s="28">
        <f>SUM(G29:G30)</f>
        <v>2937</v>
      </c>
      <c r="H31" s="28">
        <f>SUM(H29:H30)</f>
        <v>25159</v>
      </c>
      <c r="I31" s="28">
        <f>SUM(I29:I30)</f>
        <v>0</v>
      </c>
      <c r="J31" s="28">
        <f>SUM(J29:J30)</f>
        <v>28840</v>
      </c>
      <c r="K31" s="16"/>
    </row>
    <row r="32" spans="1:11" ht="14.2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</row>
    <row r="33" spans="1:11" ht="57">
      <c r="A33" s="64" t="s">
        <v>120</v>
      </c>
      <c r="B33" s="25" t="s">
        <v>97</v>
      </c>
      <c r="C33" s="33"/>
      <c r="D33" s="33"/>
      <c r="E33" s="33"/>
      <c r="F33" s="11">
        <v>0</v>
      </c>
      <c r="G33" s="11">
        <v>0</v>
      </c>
      <c r="H33" s="11">
        <v>30446</v>
      </c>
      <c r="I33" s="11">
        <v>0</v>
      </c>
      <c r="J33" s="11">
        <f>F33+G33+H33+I33</f>
        <v>30446</v>
      </c>
      <c r="K33" s="33"/>
    </row>
    <row r="34" spans="1:11" ht="28.5">
      <c r="A34" s="64"/>
      <c r="B34" s="25" t="s">
        <v>9</v>
      </c>
      <c r="C34" s="33"/>
      <c r="D34" s="33"/>
      <c r="E34" s="33"/>
      <c r="F34" s="11">
        <v>0</v>
      </c>
      <c r="G34" s="11">
        <v>0</v>
      </c>
      <c r="H34" s="11">
        <v>5000</v>
      </c>
      <c r="I34" s="8">
        <v>1500</v>
      </c>
      <c r="J34" s="11">
        <f>F34+G34+H34+I34</f>
        <v>6500</v>
      </c>
      <c r="K34" s="33"/>
    </row>
    <row r="35" spans="1:11" ht="14.25">
      <c r="A35" s="64"/>
      <c r="B35" s="25" t="s">
        <v>121</v>
      </c>
      <c r="C35" s="33"/>
      <c r="D35" s="33"/>
      <c r="E35" s="33"/>
      <c r="F35" s="11">
        <v>0</v>
      </c>
      <c r="G35" s="11">
        <v>0</v>
      </c>
      <c r="H35" s="11">
        <v>0</v>
      </c>
      <c r="I35" s="8">
        <f>(I27+I31+I33+I34)*3%</f>
        <v>4365</v>
      </c>
      <c r="J35" s="11">
        <f>F35+G35+H35+I35</f>
        <v>4365</v>
      </c>
      <c r="K35" s="33"/>
    </row>
    <row r="36" spans="1:11" ht="14.25">
      <c r="A36" s="59" t="s">
        <v>122</v>
      </c>
      <c r="B36" s="60"/>
      <c r="C36" s="60"/>
      <c r="D36" s="60"/>
      <c r="E36" s="61"/>
      <c r="F36" s="28">
        <f>SUM(F33:F35)</f>
        <v>0</v>
      </c>
      <c r="G36" s="28">
        <f>SUM(G33:G35)</f>
        <v>0</v>
      </c>
      <c r="H36" s="28">
        <f>SUM(H33:H35)</f>
        <v>35446</v>
      </c>
      <c r="I36" s="28">
        <f>SUM(I33:I35)</f>
        <v>5865</v>
      </c>
      <c r="J36" s="28">
        <f>SUM(J33:J35)</f>
        <v>41311</v>
      </c>
      <c r="K36" s="16"/>
    </row>
    <row r="37" spans="1:11" ht="14.2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</row>
    <row r="38" spans="1:11" ht="20.25" customHeight="1">
      <c r="A38" s="59" t="s">
        <v>16</v>
      </c>
      <c r="B38" s="62"/>
      <c r="C38" s="62"/>
      <c r="D38" s="62"/>
      <c r="E38" s="63"/>
      <c r="F38" s="28">
        <f>F27+F31+F36</f>
        <v>744</v>
      </c>
      <c r="G38" s="28">
        <f>G27+G31+G36</f>
        <v>2937</v>
      </c>
      <c r="H38" s="28">
        <f>H27+H31+H36</f>
        <v>242766.64</v>
      </c>
      <c r="I38" s="28">
        <f>I27+I31+I36</f>
        <v>149865</v>
      </c>
      <c r="J38" s="28">
        <f>J27+J31+J36</f>
        <v>396312.64</v>
      </c>
      <c r="K38" s="19"/>
    </row>
    <row r="39" spans="1:11" ht="16.5" customHeight="1">
      <c r="A39" s="25"/>
      <c r="B39" s="58" t="s">
        <v>11</v>
      </c>
      <c r="C39" s="58"/>
      <c r="D39" s="58"/>
      <c r="E39" s="58"/>
      <c r="F39" s="36">
        <f>F38*1/$J$38</f>
        <v>0.001877305755375352</v>
      </c>
      <c r="G39" s="36">
        <f>G38*1/$J$38</f>
        <v>0.007410815864969636</v>
      </c>
      <c r="H39" s="36">
        <f>H38*1/$J$38</f>
        <v>0.61256345495314</v>
      </c>
      <c r="I39" s="36">
        <f>I38*1/$J$38</f>
        <v>0.37814842342651495</v>
      </c>
      <c r="J39" s="36">
        <f>J38*1/$J$38</f>
        <v>1</v>
      </c>
      <c r="K39" s="21"/>
    </row>
    <row r="40" spans="1:11" ht="12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2:11" ht="13.5" customHeight="1">
      <c r="B41" s="5"/>
      <c r="C41" s="5"/>
      <c r="D41" s="5"/>
      <c r="E41" s="5"/>
      <c r="F41" s="5"/>
      <c r="G41" s="5"/>
      <c r="H41" s="5"/>
      <c r="I41" s="5"/>
      <c r="J41" s="5"/>
      <c r="K41" s="5"/>
    </row>
  </sheetData>
  <sheetProtection/>
  <mergeCells count="28">
    <mergeCell ref="B39:E39"/>
    <mergeCell ref="A31:E31"/>
    <mergeCell ref="A36:E36"/>
    <mergeCell ref="A38:E38"/>
    <mergeCell ref="A33:A35"/>
    <mergeCell ref="D8:D17"/>
    <mergeCell ref="E8:E17"/>
    <mergeCell ref="A27:E27"/>
    <mergeCell ref="A28:K28"/>
    <mergeCell ref="A2:K2"/>
    <mergeCell ref="D4:D5"/>
    <mergeCell ref="A6:K6"/>
    <mergeCell ref="K4:K5"/>
    <mergeCell ref="A4:A5"/>
    <mergeCell ref="H4:H5"/>
    <mergeCell ref="I4:I5"/>
    <mergeCell ref="C4:C5"/>
    <mergeCell ref="B4:B5"/>
    <mergeCell ref="G4:G5"/>
    <mergeCell ref="J4:J5"/>
    <mergeCell ref="B8:B17"/>
    <mergeCell ref="C8:C17"/>
    <mergeCell ref="H8:H17"/>
    <mergeCell ref="I8:I17"/>
    <mergeCell ref="E4:E5"/>
    <mergeCell ref="F4:F5"/>
    <mergeCell ref="J8:J17"/>
    <mergeCell ref="A7:K7"/>
  </mergeCells>
  <printOptions/>
  <pageMargins left="0.75" right="0.75" top="1" bottom="1" header="0.5" footer="0.5"/>
  <pageSetup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view="pageBreakPreview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J11" sqref="J11"/>
    </sheetView>
  </sheetViews>
  <sheetFormatPr defaultColWidth="9.00390625" defaultRowHeight="12.75"/>
  <cols>
    <col min="1" max="1" width="44.625" style="31" customWidth="1"/>
    <col min="2" max="2" width="29.875" style="31" bestFit="1" customWidth="1"/>
    <col min="3" max="3" width="9.125" style="31" customWidth="1"/>
    <col min="4" max="4" width="9.25390625" style="31" bestFit="1" customWidth="1"/>
    <col min="5" max="5" width="12.625" style="31" bestFit="1" customWidth="1"/>
    <col min="6" max="6" width="11.125" style="31" customWidth="1"/>
    <col min="7" max="7" width="16.125" style="31" bestFit="1" customWidth="1"/>
    <col min="8" max="8" width="15.375" style="31" customWidth="1"/>
    <col min="9" max="9" width="15.875" style="31" customWidth="1"/>
    <col min="10" max="10" width="45.00390625" style="31" customWidth="1"/>
    <col min="11" max="16384" width="9.125" style="31" customWidth="1"/>
  </cols>
  <sheetData>
    <row r="1" spans="1:10" s="1" customFormat="1" ht="44.25" customHeight="1">
      <c r="A1" s="49" t="s">
        <v>0</v>
      </c>
      <c r="B1" s="49" t="s">
        <v>43</v>
      </c>
      <c r="C1" s="49" t="s">
        <v>1</v>
      </c>
      <c r="D1" s="49" t="s">
        <v>2</v>
      </c>
      <c r="E1" s="49" t="s">
        <v>62</v>
      </c>
      <c r="F1" s="49" t="s">
        <v>66</v>
      </c>
      <c r="G1" s="49" t="s">
        <v>61</v>
      </c>
      <c r="H1" s="45" t="s">
        <v>72</v>
      </c>
      <c r="I1" s="45" t="s">
        <v>74</v>
      </c>
      <c r="J1" s="49" t="s">
        <v>41</v>
      </c>
    </row>
    <row r="2" spans="1:10" s="1" customFormat="1" ht="30.75" customHeight="1">
      <c r="A2" s="49"/>
      <c r="B2" s="49"/>
      <c r="C2" s="49"/>
      <c r="D2" s="49"/>
      <c r="E2" s="49"/>
      <c r="F2" s="49"/>
      <c r="G2" s="49"/>
      <c r="H2" s="46"/>
      <c r="I2" s="46"/>
      <c r="J2" s="49"/>
    </row>
    <row r="3" spans="1:10" s="14" customFormat="1" ht="29.25" customHeight="1">
      <c r="A3" s="75" t="s">
        <v>106</v>
      </c>
      <c r="B3" s="75"/>
      <c r="C3" s="75"/>
      <c r="D3" s="75"/>
      <c r="E3" s="75"/>
      <c r="F3" s="75"/>
      <c r="G3" s="75"/>
      <c r="H3" s="75"/>
      <c r="I3" s="75"/>
      <c r="J3" s="32"/>
    </row>
    <row r="4" spans="1:10" s="1" customFormat="1" ht="66.75" customHeight="1">
      <c r="A4" s="72" t="s">
        <v>103</v>
      </c>
      <c r="B4" s="6" t="s">
        <v>14</v>
      </c>
      <c r="C4" s="6" t="s">
        <v>116</v>
      </c>
      <c r="D4" s="6">
        <v>160</v>
      </c>
      <c r="E4" s="11">
        <v>20</v>
      </c>
      <c r="F4" s="11">
        <v>0</v>
      </c>
      <c r="G4" s="11">
        <v>0</v>
      </c>
      <c r="H4" s="11">
        <f>D4*E4</f>
        <v>3200</v>
      </c>
      <c r="I4" s="11">
        <f>F4+G4+H4</f>
        <v>3200</v>
      </c>
      <c r="J4" s="6"/>
    </row>
    <row r="5" spans="1:10" s="1" customFormat="1" ht="16.5" customHeight="1">
      <c r="A5" s="72"/>
      <c r="B5" s="6" t="s">
        <v>3</v>
      </c>
      <c r="C5" s="6" t="s">
        <v>5</v>
      </c>
      <c r="D5" s="6">
        <v>20</v>
      </c>
      <c r="E5" s="11">
        <v>230</v>
      </c>
      <c r="F5" s="11">
        <v>0</v>
      </c>
      <c r="G5" s="11">
        <v>0</v>
      </c>
      <c r="H5" s="11">
        <f aca="true" t="shared" si="0" ref="H5:H16">D5*E5</f>
        <v>4600</v>
      </c>
      <c r="I5" s="11">
        <f aca="true" t="shared" si="1" ref="I5:I16">F5+G5+H5</f>
        <v>4600</v>
      </c>
      <c r="J5" s="76" t="s">
        <v>19</v>
      </c>
    </row>
    <row r="6" spans="1:10" s="1" customFormat="1" ht="16.5">
      <c r="A6" s="72"/>
      <c r="B6" s="6" t="s">
        <v>17</v>
      </c>
      <c r="C6" s="6" t="s">
        <v>117</v>
      </c>
      <c r="D6" s="6">
        <v>24</v>
      </c>
      <c r="E6" s="11">
        <v>32</v>
      </c>
      <c r="F6" s="11">
        <v>0</v>
      </c>
      <c r="G6" s="11">
        <v>0</v>
      </c>
      <c r="H6" s="11">
        <f t="shared" si="0"/>
        <v>768</v>
      </c>
      <c r="I6" s="11">
        <f t="shared" si="1"/>
        <v>768</v>
      </c>
      <c r="J6" s="77"/>
    </row>
    <row r="7" spans="1:10" s="1" customFormat="1" ht="16.5">
      <c r="A7" s="72"/>
      <c r="B7" s="6" t="s">
        <v>4</v>
      </c>
      <c r="C7" s="6" t="s">
        <v>117</v>
      </c>
      <c r="D7" s="6">
        <v>68</v>
      </c>
      <c r="E7" s="11">
        <v>24.48</v>
      </c>
      <c r="F7" s="11">
        <v>0</v>
      </c>
      <c r="G7" s="11">
        <v>0</v>
      </c>
      <c r="H7" s="11">
        <f t="shared" si="0"/>
        <v>1664.64</v>
      </c>
      <c r="I7" s="11">
        <f t="shared" si="1"/>
        <v>1664.64</v>
      </c>
      <c r="J7" s="77"/>
    </row>
    <row r="8" spans="1:10" s="1" customFormat="1" ht="16.5">
      <c r="A8" s="72"/>
      <c r="B8" s="6" t="s">
        <v>89</v>
      </c>
      <c r="C8" s="6" t="s">
        <v>90</v>
      </c>
      <c r="D8" s="6">
        <v>3000</v>
      </c>
      <c r="E8" s="11">
        <v>0.2</v>
      </c>
      <c r="F8" s="11">
        <v>0</v>
      </c>
      <c r="G8" s="11">
        <v>0</v>
      </c>
      <c r="H8" s="11">
        <f t="shared" si="0"/>
        <v>600</v>
      </c>
      <c r="I8" s="11">
        <f t="shared" si="1"/>
        <v>600</v>
      </c>
      <c r="J8" s="78"/>
    </row>
    <row r="9" spans="1:10" s="1" customFormat="1" ht="42.75">
      <c r="A9" s="72"/>
      <c r="B9" s="6" t="s">
        <v>18</v>
      </c>
      <c r="C9" s="6" t="s">
        <v>117</v>
      </c>
      <c r="D9" s="6">
        <v>10000</v>
      </c>
      <c r="E9" s="11">
        <v>0.16</v>
      </c>
      <c r="F9" s="11">
        <v>0</v>
      </c>
      <c r="G9" s="11">
        <v>0</v>
      </c>
      <c r="H9" s="11">
        <f t="shared" si="0"/>
        <v>1600</v>
      </c>
      <c r="I9" s="11">
        <f t="shared" si="1"/>
        <v>1600</v>
      </c>
      <c r="J9" s="6" t="s">
        <v>126</v>
      </c>
    </row>
    <row r="10" spans="1:10" s="1" customFormat="1" ht="16.5">
      <c r="A10" s="72"/>
      <c r="B10" s="6" t="s">
        <v>91</v>
      </c>
      <c r="C10" s="6" t="s">
        <v>92</v>
      </c>
      <c r="D10" s="6">
        <v>3</v>
      </c>
      <c r="E10" s="11">
        <v>1306</v>
      </c>
      <c r="F10" s="11">
        <v>0</v>
      </c>
      <c r="G10" s="11">
        <v>0</v>
      </c>
      <c r="H10" s="11">
        <f t="shared" si="0"/>
        <v>3918</v>
      </c>
      <c r="I10" s="11">
        <f t="shared" si="1"/>
        <v>3918</v>
      </c>
      <c r="J10" s="6"/>
    </row>
    <row r="11" spans="1:10" s="1" customFormat="1" ht="66.75" customHeight="1">
      <c r="A11" s="72"/>
      <c r="B11" s="6" t="s">
        <v>93</v>
      </c>
      <c r="C11" s="6" t="s">
        <v>94</v>
      </c>
      <c r="D11" s="6">
        <v>295</v>
      </c>
      <c r="E11" s="11">
        <v>9.8</v>
      </c>
      <c r="F11" s="11">
        <v>0</v>
      </c>
      <c r="G11" s="11">
        <v>0</v>
      </c>
      <c r="H11" s="11">
        <f t="shared" si="0"/>
        <v>2891</v>
      </c>
      <c r="I11" s="11">
        <f t="shared" si="1"/>
        <v>2891</v>
      </c>
      <c r="J11" s="6"/>
    </row>
    <row r="12" spans="1:10" s="1" customFormat="1" ht="66.75" customHeight="1">
      <c r="A12" s="72"/>
      <c r="B12" s="6" t="s">
        <v>95</v>
      </c>
      <c r="C12" s="6" t="s">
        <v>94</v>
      </c>
      <c r="D12" s="6">
        <v>214</v>
      </c>
      <c r="E12" s="11">
        <v>40</v>
      </c>
      <c r="F12" s="11">
        <v>0</v>
      </c>
      <c r="G12" s="11">
        <v>0</v>
      </c>
      <c r="H12" s="11">
        <f t="shared" si="0"/>
        <v>8560</v>
      </c>
      <c r="I12" s="11">
        <f t="shared" si="1"/>
        <v>8560</v>
      </c>
      <c r="J12" s="6"/>
    </row>
    <row r="13" spans="1:10" s="1" customFormat="1" ht="66.75" customHeight="1">
      <c r="A13" s="72"/>
      <c r="B13" s="6" t="s">
        <v>96</v>
      </c>
      <c r="C13" s="6" t="s">
        <v>94</v>
      </c>
      <c r="D13" s="6">
        <v>3000</v>
      </c>
      <c r="E13" s="11">
        <v>3.2</v>
      </c>
      <c r="F13" s="11">
        <v>0</v>
      </c>
      <c r="G13" s="11">
        <v>0</v>
      </c>
      <c r="H13" s="11">
        <f t="shared" si="0"/>
        <v>9600</v>
      </c>
      <c r="I13" s="11">
        <f t="shared" si="1"/>
        <v>9600</v>
      </c>
      <c r="J13" s="6"/>
    </row>
    <row r="14" spans="1:9" s="1" customFormat="1" ht="16.5" customHeight="1">
      <c r="A14" s="72"/>
      <c r="F14" s="11">
        <v>0</v>
      </c>
      <c r="G14" s="11">
        <v>0</v>
      </c>
      <c r="H14" s="11">
        <f t="shared" si="0"/>
        <v>0</v>
      </c>
      <c r="I14" s="11">
        <f t="shared" si="1"/>
        <v>0</v>
      </c>
    </row>
    <row r="15" spans="1:10" s="1" customFormat="1" ht="33.75" customHeight="1">
      <c r="A15" s="72" t="s">
        <v>104</v>
      </c>
      <c r="B15" s="6" t="s">
        <v>86</v>
      </c>
      <c r="C15" s="6" t="s">
        <v>15</v>
      </c>
      <c r="D15" s="6">
        <v>11</v>
      </c>
      <c r="E15" s="11">
        <v>270</v>
      </c>
      <c r="F15" s="11">
        <v>0</v>
      </c>
      <c r="G15" s="11">
        <v>0</v>
      </c>
      <c r="H15" s="11">
        <f t="shared" si="0"/>
        <v>2970</v>
      </c>
      <c r="I15" s="11">
        <f t="shared" si="1"/>
        <v>2970</v>
      </c>
      <c r="J15" s="6"/>
    </row>
    <row r="16" spans="1:10" s="1" customFormat="1" ht="46.5" customHeight="1">
      <c r="A16" s="72"/>
      <c r="B16" s="6" t="s">
        <v>87</v>
      </c>
      <c r="C16" s="6" t="s">
        <v>88</v>
      </c>
      <c r="D16" s="6">
        <v>3200</v>
      </c>
      <c r="E16" s="11">
        <v>1.4</v>
      </c>
      <c r="F16" s="11">
        <v>0</v>
      </c>
      <c r="G16" s="11">
        <v>0</v>
      </c>
      <c r="H16" s="11">
        <f t="shared" si="0"/>
        <v>4480</v>
      </c>
      <c r="I16" s="11">
        <f t="shared" si="1"/>
        <v>4480</v>
      </c>
      <c r="J16" s="6"/>
    </row>
    <row r="17" spans="1:10" s="1" customFormat="1" ht="161.25" customHeight="1">
      <c r="A17" s="10" t="s">
        <v>105</v>
      </c>
      <c r="B17" s="12" t="s">
        <v>20</v>
      </c>
      <c r="C17" s="6" t="s">
        <v>12</v>
      </c>
      <c r="D17" s="6">
        <v>24</v>
      </c>
      <c r="E17" s="11">
        <v>350</v>
      </c>
      <c r="F17" s="11">
        <v>0</v>
      </c>
      <c r="G17" s="11">
        <v>0</v>
      </c>
      <c r="H17" s="11">
        <f aca="true" t="shared" si="2" ref="H17:H29">D17*E17</f>
        <v>8400</v>
      </c>
      <c r="I17" s="11">
        <f aca="true" t="shared" si="3" ref="I17:I29">F17+G17+H17</f>
        <v>8400</v>
      </c>
      <c r="J17" s="6" t="s">
        <v>42</v>
      </c>
    </row>
    <row r="18" spans="1:10" s="1" customFormat="1" ht="30.75" customHeight="1">
      <c r="A18" s="72" t="s">
        <v>118</v>
      </c>
      <c r="B18" s="12" t="s">
        <v>21</v>
      </c>
      <c r="C18" s="6" t="s">
        <v>12</v>
      </c>
      <c r="D18" s="6">
        <v>24</v>
      </c>
      <c r="E18" s="11">
        <v>300</v>
      </c>
      <c r="F18" s="11">
        <v>0</v>
      </c>
      <c r="G18" s="11">
        <v>0</v>
      </c>
      <c r="H18" s="11">
        <f t="shared" si="2"/>
        <v>7200</v>
      </c>
      <c r="I18" s="11">
        <f t="shared" si="3"/>
        <v>7200</v>
      </c>
      <c r="J18" s="6" t="s">
        <v>22</v>
      </c>
    </row>
    <row r="19" spans="1:10" s="1" customFormat="1" ht="28.5">
      <c r="A19" s="72"/>
      <c r="B19" s="12" t="s">
        <v>24</v>
      </c>
      <c r="C19" s="6" t="s">
        <v>12</v>
      </c>
      <c r="D19" s="6">
        <v>24</v>
      </c>
      <c r="E19" s="11">
        <v>250</v>
      </c>
      <c r="F19" s="11">
        <v>0</v>
      </c>
      <c r="G19" s="11">
        <v>0</v>
      </c>
      <c r="H19" s="11">
        <f t="shared" si="2"/>
        <v>6000</v>
      </c>
      <c r="I19" s="11">
        <f t="shared" si="3"/>
        <v>6000</v>
      </c>
      <c r="J19" s="6" t="s">
        <v>31</v>
      </c>
    </row>
    <row r="20" spans="1:10" s="1" customFormat="1" ht="16.5">
      <c r="A20" s="72"/>
      <c r="B20" s="12" t="s">
        <v>44</v>
      </c>
      <c r="C20" s="6" t="s">
        <v>12</v>
      </c>
      <c r="D20" s="6">
        <v>24</v>
      </c>
      <c r="E20" s="11">
        <v>250</v>
      </c>
      <c r="F20" s="11">
        <v>0</v>
      </c>
      <c r="G20" s="11">
        <v>0</v>
      </c>
      <c r="H20" s="11">
        <f t="shared" si="2"/>
        <v>6000</v>
      </c>
      <c r="I20" s="11">
        <f t="shared" si="3"/>
        <v>6000</v>
      </c>
      <c r="J20" s="6" t="s">
        <v>32</v>
      </c>
    </row>
    <row r="21" spans="1:10" s="1" customFormat="1" ht="16.5">
      <c r="A21" s="72"/>
      <c r="B21" s="12" t="s">
        <v>45</v>
      </c>
      <c r="C21" s="6" t="s">
        <v>12</v>
      </c>
      <c r="D21" s="6">
        <v>24</v>
      </c>
      <c r="E21" s="11">
        <v>250</v>
      </c>
      <c r="F21" s="11">
        <v>0</v>
      </c>
      <c r="G21" s="11">
        <v>0</v>
      </c>
      <c r="H21" s="11">
        <f t="shared" si="2"/>
        <v>6000</v>
      </c>
      <c r="I21" s="11">
        <f t="shared" si="3"/>
        <v>6000</v>
      </c>
      <c r="J21" s="6" t="s">
        <v>33</v>
      </c>
    </row>
    <row r="22" spans="1:10" s="1" customFormat="1" ht="16.5">
      <c r="A22" s="72"/>
      <c r="B22" s="12" t="s">
        <v>46</v>
      </c>
      <c r="C22" s="6" t="s">
        <v>12</v>
      </c>
      <c r="D22" s="6">
        <v>24</v>
      </c>
      <c r="E22" s="11">
        <v>220</v>
      </c>
      <c r="F22" s="11">
        <v>0</v>
      </c>
      <c r="G22" s="11">
        <v>0</v>
      </c>
      <c r="H22" s="11">
        <f t="shared" si="2"/>
        <v>5280</v>
      </c>
      <c r="I22" s="11">
        <f t="shared" si="3"/>
        <v>5280</v>
      </c>
      <c r="J22" s="6" t="s">
        <v>34</v>
      </c>
    </row>
    <row r="23" spans="1:10" s="1" customFormat="1" ht="16.5">
      <c r="A23" s="72"/>
      <c r="B23" s="12" t="s">
        <v>25</v>
      </c>
      <c r="C23" s="6" t="s">
        <v>12</v>
      </c>
      <c r="D23" s="6">
        <v>24</v>
      </c>
      <c r="E23" s="11">
        <v>200</v>
      </c>
      <c r="F23" s="11">
        <v>0</v>
      </c>
      <c r="G23" s="11">
        <v>0</v>
      </c>
      <c r="H23" s="11">
        <f t="shared" si="2"/>
        <v>4800</v>
      </c>
      <c r="I23" s="11">
        <f t="shared" si="3"/>
        <v>4800</v>
      </c>
      <c r="J23" s="6" t="s">
        <v>35</v>
      </c>
    </row>
    <row r="24" spans="1:10" s="1" customFormat="1" ht="16.5">
      <c r="A24" s="72"/>
      <c r="B24" s="12" t="s">
        <v>26</v>
      </c>
      <c r="C24" s="6" t="s">
        <v>12</v>
      </c>
      <c r="D24" s="6">
        <v>24</v>
      </c>
      <c r="E24" s="11">
        <v>200</v>
      </c>
      <c r="F24" s="11">
        <v>0</v>
      </c>
      <c r="G24" s="11">
        <v>0</v>
      </c>
      <c r="H24" s="11">
        <f t="shared" si="2"/>
        <v>4800</v>
      </c>
      <c r="I24" s="11">
        <f t="shared" si="3"/>
        <v>4800</v>
      </c>
      <c r="J24" s="6" t="s">
        <v>36</v>
      </c>
    </row>
    <row r="25" spans="1:10" s="1" customFormat="1" ht="16.5">
      <c r="A25" s="72"/>
      <c r="B25" s="13" t="s">
        <v>26</v>
      </c>
      <c r="C25" s="6" t="s">
        <v>12</v>
      </c>
      <c r="D25" s="6">
        <v>24</v>
      </c>
      <c r="E25" s="11">
        <v>200</v>
      </c>
      <c r="F25" s="11">
        <v>0</v>
      </c>
      <c r="G25" s="11">
        <v>0</v>
      </c>
      <c r="H25" s="11">
        <f t="shared" si="2"/>
        <v>4800</v>
      </c>
      <c r="I25" s="11">
        <f t="shared" si="3"/>
        <v>4800</v>
      </c>
      <c r="J25" s="6" t="s">
        <v>36</v>
      </c>
    </row>
    <row r="26" spans="1:10" s="1" customFormat="1" ht="16.5">
      <c r="A26" s="72"/>
      <c r="B26" s="12" t="s">
        <v>27</v>
      </c>
      <c r="C26" s="6" t="s">
        <v>12</v>
      </c>
      <c r="D26" s="6">
        <v>24</v>
      </c>
      <c r="E26" s="11">
        <v>200</v>
      </c>
      <c r="F26" s="11">
        <v>0</v>
      </c>
      <c r="G26" s="11">
        <v>0</v>
      </c>
      <c r="H26" s="11">
        <f t="shared" si="2"/>
        <v>4800</v>
      </c>
      <c r="I26" s="11">
        <f t="shared" si="3"/>
        <v>4800</v>
      </c>
      <c r="J26" s="6" t="s">
        <v>37</v>
      </c>
    </row>
    <row r="27" spans="1:10" s="1" customFormat="1" ht="16.5">
      <c r="A27" s="72"/>
      <c r="B27" s="12" t="s">
        <v>28</v>
      </c>
      <c r="C27" s="6" t="s">
        <v>12</v>
      </c>
      <c r="D27" s="6">
        <v>24</v>
      </c>
      <c r="E27" s="11">
        <v>200</v>
      </c>
      <c r="F27" s="11">
        <v>0</v>
      </c>
      <c r="G27" s="11">
        <v>0</v>
      </c>
      <c r="H27" s="11">
        <f t="shared" si="2"/>
        <v>4800</v>
      </c>
      <c r="I27" s="11">
        <f t="shared" si="3"/>
        <v>4800</v>
      </c>
      <c r="J27" s="6" t="s">
        <v>38</v>
      </c>
    </row>
    <row r="28" spans="1:10" s="1" customFormat="1" ht="28.5">
      <c r="A28" s="72"/>
      <c r="B28" s="12" t="s">
        <v>29</v>
      </c>
      <c r="C28" s="6" t="s">
        <v>12</v>
      </c>
      <c r="D28" s="6">
        <v>24</v>
      </c>
      <c r="E28" s="11">
        <v>150</v>
      </c>
      <c r="F28" s="11">
        <v>0</v>
      </c>
      <c r="G28" s="11">
        <v>0</v>
      </c>
      <c r="H28" s="11">
        <f t="shared" si="2"/>
        <v>3600</v>
      </c>
      <c r="I28" s="11">
        <f t="shared" si="3"/>
        <v>3600</v>
      </c>
      <c r="J28" s="6" t="s">
        <v>40</v>
      </c>
    </row>
    <row r="29" spans="1:10" s="1" customFormat="1" ht="28.5">
      <c r="A29" s="72"/>
      <c r="B29" s="12" t="s">
        <v>30</v>
      </c>
      <c r="C29" s="6" t="s">
        <v>12</v>
      </c>
      <c r="D29" s="6">
        <v>24</v>
      </c>
      <c r="E29" s="11">
        <v>150</v>
      </c>
      <c r="F29" s="11">
        <v>0</v>
      </c>
      <c r="G29" s="11">
        <v>0</v>
      </c>
      <c r="H29" s="11">
        <f t="shared" si="2"/>
        <v>3600</v>
      </c>
      <c r="I29" s="11">
        <f t="shared" si="3"/>
        <v>3600</v>
      </c>
      <c r="J29" s="6" t="s">
        <v>39</v>
      </c>
    </row>
    <row r="30" spans="1:10" s="1" customFormat="1" ht="16.5">
      <c r="A30" s="10" t="s">
        <v>124</v>
      </c>
      <c r="B30" s="12"/>
      <c r="C30" s="6" t="s">
        <v>15</v>
      </c>
      <c r="D30" s="6">
        <v>1</v>
      </c>
      <c r="E30" s="37">
        <v>20000</v>
      </c>
      <c r="F30" s="11">
        <v>0</v>
      </c>
      <c r="G30" s="11">
        <v>0</v>
      </c>
      <c r="H30" s="11">
        <v>20000</v>
      </c>
      <c r="I30" s="11">
        <v>20000</v>
      </c>
      <c r="J30" s="6"/>
    </row>
    <row r="31" spans="1:10" s="1" customFormat="1" ht="16.5">
      <c r="A31" s="69" t="s">
        <v>77</v>
      </c>
      <c r="B31" s="70"/>
      <c r="C31" s="70"/>
      <c r="D31" s="70"/>
      <c r="E31" s="71"/>
      <c r="F31" s="26">
        <f>SUM(F4:F30)</f>
        <v>0</v>
      </c>
      <c r="G31" s="26">
        <f>SUM(G4:G30)</f>
        <v>0</v>
      </c>
      <c r="H31" s="26">
        <f>SUM(H4:H30)</f>
        <v>134931.64</v>
      </c>
      <c r="I31" s="26">
        <v>134931.64</v>
      </c>
      <c r="J31" s="15"/>
    </row>
    <row r="32" spans="1:10" s="1" customFormat="1" ht="27" customHeight="1">
      <c r="A32" s="73" t="s">
        <v>109</v>
      </c>
      <c r="B32" s="74"/>
      <c r="C32" s="74"/>
      <c r="D32" s="74"/>
      <c r="E32" s="74"/>
      <c r="F32" s="74"/>
      <c r="G32" s="74"/>
      <c r="H32" s="74"/>
      <c r="I32" s="74"/>
      <c r="J32" s="74"/>
    </row>
    <row r="33" spans="1:10" s="1" customFormat="1" ht="162" customHeight="1">
      <c r="A33" s="65" t="s">
        <v>110</v>
      </c>
      <c r="B33" s="6" t="s">
        <v>55</v>
      </c>
      <c r="C33" s="6" t="s">
        <v>10</v>
      </c>
      <c r="D33" s="6">
        <v>6</v>
      </c>
      <c r="E33" s="11">
        <v>700</v>
      </c>
      <c r="F33" s="11">
        <v>0</v>
      </c>
      <c r="G33" s="11">
        <v>0</v>
      </c>
      <c r="H33" s="11">
        <f>D33*E33</f>
        <v>4200</v>
      </c>
      <c r="I33" s="11">
        <f>F33+G33+H33</f>
        <v>4200</v>
      </c>
      <c r="J33" s="6" t="s">
        <v>64</v>
      </c>
    </row>
    <row r="34" spans="1:10" s="1" customFormat="1" ht="65.25" customHeight="1">
      <c r="A34" s="65"/>
      <c r="B34" s="6" t="s">
        <v>56</v>
      </c>
      <c r="C34" s="6" t="s">
        <v>60</v>
      </c>
      <c r="D34" s="6">
        <v>15</v>
      </c>
      <c r="E34" s="11">
        <v>70</v>
      </c>
      <c r="F34" s="11">
        <v>0</v>
      </c>
      <c r="G34" s="11">
        <v>0</v>
      </c>
      <c r="H34" s="11">
        <f>D34*E34</f>
        <v>1050</v>
      </c>
      <c r="I34" s="11">
        <f aca="true" t="shared" si="4" ref="I34:I48">F34+G34+H34</f>
        <v>1050</v>
      </c>
      <c r="J34" s="6" t="s">
        <v>63</v>
      </c>
    </row>
    <row r="35" spans="1:10" s="1" customFormat="1" ht="58.5" customHeight="1">
      <c r="A35" s="65"/>
      <c r="B35" s="6" t="s">
        <v>57</v>
      </c>
      <c r="C35" s="6" t="s">
        <v>12</v>
      </c>
      <c r="D35" s="6">
        <v>2</v>
      </c>
      <c r="E35" s="11">
        <v>2400</v>
      </c>
      <c r="F35" s="11">
        <v>0</v>
      </c>
      <c r="G35" s="11">
        <v>0</v>
      </c>
      <c r="H35" s="11">
        <f>D35*E35</f>
        <v>4800</v>
      </c>
      <c r="I35" s="11">
        <f t="shared" si="4"/>
        <v>4800</v>
      </c>
      <c r="J35" s="6"/>
    </row>
    <row r="36" spans="1:10" s="1" customFormat="1" ht="58.5" customHeight="1">
      <c r="A36" s="6" t="s">
        <v>111</v>
      </c>
      <c r="B36" s="4" t="s">
        <v>78</v>
      </c>
      <c r="C36" s="30" t="s">
        <v>10</v>
      </c>
      <c r="D36" s="30">
        <v>600</v>
      </c>
      <c r="E36" s="11">
        <v>3.25</v>
      </c>
      <c r="F36" s="11">
        <v>0</v>
      </c>
      <c r="G36" s="11">
        <v>0</v>
      </c>
      <c r="H36" s="11">
        <f>D36*E36</f>
        <v>1950</v>
      </c>
      <c r="I36" s="11">
        <f t="shared" si="4"/>
        <v>1950</v>
      </c>
      <c r="J36" s="9" t="s">
        <v>76</v>
      </c>
    </row>
    <row r="37" spans="1:10" s="1" customFormat="1" ht="56.25" customHeight="1">
      <c r="A37" s="66" t="s">
        <v>79</v>
      </c>
      <c r="B37" s="6" t="s">
        <v>65</v>
      </c>
      <c r="C37" s="6"/>
      <c r="D37" s="6"/>
      <c r="E37" s="11">
        <v>1468</v>
      </c>
      <c r="F37" s="11">
        <v>0</v>
      </c>
      <c r="G37" s="11">
        <v>1468</v>
      </c>
      <c r="H37" s="11">
        <v>0</v>
      </c>
      <c r="I37" s="11">
        <f t="shared" si="4"/>
        <v>1468</v>
      </c>
      <c r="J37" s="6" t="s">
        <v>71</v>
      </c>
    </row>
    <row r="38" spans="1:10" s="1" customFormat="1" ht="56.25" customHeight="1">
      <c r="A38" s="67"/>
      <c r="B38" s="6" t="s">
        <v>68</v>
      </c>
      <c r="C38" s="6" t="s">
        <v>69</v>
      </c>
      <c r="D38" s="6">
        <v>100</v>
      </c>
      <c r="E38" s="11">
        <v>2.44</v>
      </c>
      <c r="F38" s="11">
        <f>D38*E38</f>
        <v>244</v>
      </c>
      <c r="G38" s="11">
        <v>0</v>
      </c>
      <c r="H38" s="11">
        <v>0</v>
      </c>
      <c r="I38" s="11">
        <f t="shared" si="4"/>
        <v>244</v>
      </c>
      <c r="J38" s="6" t="s">
        <v>70</v>
      </c>
    </row>
    <row r="39" spans="1:10" s="1" customFormat="1" ht="81.75" customHeight="1">
      <c r="A39" s="67"/>
      <c r="B39" s="6" t="s">
        <v>67</v>
      </c>
      <c r="C39" s="6" t="s">
        <v>13</v>
      </c>
      <c r="D39" s="18">
        <v>0.6</v>
      </c>
      <c r="E39" s="11">
        <v>17</v>
      </c>
      <c r="F39" s="11"/>
      <c r="G39" s="11"/>
      <c r="H39" s="11">
        <v>255</v>
      </c>
      <c r="I39" s="11">
        <f t="shared" si="4"/>
        <v>255</v>
      </c>
      <c r="J39" s="6"/>
    </row>
    <row r="40" spans="1:10" s="1" customFormat="1" ht="81.75" customHeight="1">
      <c r="A40" s="68"/>
      <c r="B40" s="6" t="s">
        <v>75</v>
      </c>
      <c r="C40" s="6" t="s">
        <v>13</v>
      </c>
      <c r="D40" s="18">
        <v>0.6</v>
      </c>
      <c r="E40" s="11">
        <v>10</v>
      </c>
      <c r="F40" s="11"/>
      <c r="G40" s="11"/>
      <c r="H40" s="11">
        <v>150</v>
      </c>
      <c r="I40" s="11">
        <f t="shared" si="4"/>
        <v>150</v>
      </c>
      <c r="J40" s="6"/>
    </row>
    <row r="41" spans="1:10" s="1" customFormat="1" ht="56.25" customHeight="1">
      <c r="A41" s="66" t="s">
        <v>58</v>
      </c>
      <c r="B41" s="6" t="s">
        <v>65</v>
      </c>
      <c r="C41" s="6"/>
      <c r="D41" s="18"/>
      <c r="E41" s="11">
        <v>1788</v>
      </c>
      <c r="F41" s="11"/>
      <c r="G41" s="11"/>
      <c r="H41" s="11">
        <v>1788</v>
      </c>
      <c r="I41" s="11">
        <f t="shared" si="4"/>
        <v>1788</v>
      </c>
      <c r="J41" s="6"/>
    </row>
    <row r="42" spans="1:10" s="1" customFormat="1" ht="56.25" customHeight="1">
      <c r="A42" s="67"/>
      <c r="B42" s="6" t="s">
        <v>67</v>
      </c>
      <c r="C42" s="6" t="s">
        <v>13</v>
      </c>
      <c r="D42" s="22" t="s">
        <v>80</v>
      </c>
      <c r="E42" s="11">
        <v>17</v>
      </c>
      <c r="F42" s="11"/>
      <c r="G42" s="11"/>
      <c r="H42" s="11">
        <v>255</v>
      </c>
      <c r="I42" s="11">
        <f t="shared" si="4"/>
        <v>255</v>
      </c>
      <c r="J42" s="6"/>
    </row>
    <row r="43" spans="1:10" s="1" customFormat="1" ht="65.25" customHeight="1">
      <c r="A43" s="68"/>
      <c r="B43" s="6" t="s">
        <v>75</v>
      </c>
      <c r="C43" s="6" t="s">
        <v>13</v>
      </c>
      <c r="D43" s="22" t="s">
        <v>80</v>
      </c>
      <c r="E43" s="11">
        <v>10</v>
      </c>
      <c r="F43" s="11"/>
      <c r="G43" s="11"/>
      <c r="H43" s="11">
        <v>150</v>
      </c>
      <c r="I43" s="11">
        <f t="shared" si="4"/>
        <v>150</v>
      </c>
      <c r="J43" s="6"/>
    </row>
    <row r="44" spans="1:10" s="1" customFormat="1" ht="54" customHeight="1">
      <c r="A44" s="66" t="s">
        <v>81</v>
      </c>
      <c r="B44" s="6" t="s">
        <v>65</v>
      </c>
      <c r="C44" s="6"/>
      <c r="D44" s="6"/>
      <c r="E44" s="11">
        <v>1469</v>
      </c>
      <c r="F44" s="11"/>
      <c r="G44" s="11">
        <v>1469</v>
      </c>
      <c r="H44" s="4"/>
      <c r="I44" s="11">
        <f t="shared" si="4"/>
        <v>1469</v>
      </c>
      <c r="J44" s="6" t="s">
        <v>98</v>
      </c>
    </row>
    <row r="45" spans="1:10" s="1" customFormat="1" ht="60.75" customHeight="1">
      <c r="A45" s="67"/>
      <c r="B45" s="6" t="s">
        <v>82</v>
      </c>
      <c r="C45" s="6" t="s">
        <v>83</v>
      </c>
      <c r="D45" s="6">
        <v>200</v>
      </c>
      <c r="E45" s="11">
        <v>2.5</v>
      </c>
      <c r="F45" s="11">
        <v>500</v>
      </c>
      <c r="G45" s="11"/>
      <c r="H45" s="4"/>
      <c r="I45" s="11">
        <f t="shared" si="4"/>
        <v>500</v>
      </c>
      <c r="J45" s="6" t="s">
        <v>84</v>
      </c>
    </row>
    <row r="46" spans="1:10" s="1" customFormat="1" ht="79.5" customHeight="1">
      <c r="A46" s="67"/>
      <c r="B46" s="6" t="s">
        <v>67</v>
      </c>
      <c r="C46" s="6" t="s">
        <v>13</v>
      </c>
      <c r="D46" s="22" t="s">
        <v>85</v>
      </c>
      <c r="E46" s="11">
        <v>17</v>
      </c>
      <c r="F46" s="11"/>
      <c r="G46" s="11"/>
      <c r="H46" s="11">
        <v>153</v>
      </c>
      <c r="I46" s="11">
        <f t="shared" si="4"/>
        <v>153</v>
      </c>
      <c r="J46" s="6"/>
    </row>
    <row r="47" spans="1:10" s="1" customFormat="1" ht="75" customHeight="1">
      <c r="A47" s="68"/>
      <c r="B47" s="6" t="s">
        <v>75</v>
      </c>
      <c r="C47" s="6"/>
      <c r="D47" s="6"/>
      <c r="E47" s="11"/>
      <c r="F47" s="11"/>
      <c r="G47" s="11"/>
      <c r="H47" s="4"/>
      <c r="I47" s="11">
        <f t="shared" si="4"/>
        <v>0</v>
      </c>
      <c r="J47" s="6"/>
    </row>
    <row r="48" spans="1:10" s="1" customFormat="1" ht="56.25" customHeight="1">
      <c r="A48" s="17" t="s">
        <v>59</v>
      </c>
      <c r="B48" s="6" t="s">
        <v>65</v>
      </c>
      <c r="C48" s="6"/>
      <c r="D48" s="6"/>
      <c r="E48" s="11">
        <v>408</v>
      </c>
      <c r="F48" s="11"/>
      <c r="G48" s="11"/>
      <c r="H48" s="11">
        <v>408</v>
      </c>
      <c r="I48" s="11">
        <f t="shared" si="4"/>
        <v>408</v>
      </c>
      <c r="J48" s="6" t="s">
        <v>99</v>
      </c>
    </row>
    <row r="49" spans="1:10" s="1" customFormat="1" ht="16.5">
      <c r="A49" s="69" t="s">
        <v>77</v>
      </c>
      <c r="B49" s="70"/>
      <c r="C49" s="70"/>
      <c r="D49" s="70"/>
      <c r="E49" s="71"/>
      <c r="F49" s="26">
        <f>SUM(F33:F48)</f>
        <v>744</v>
      </c>
      <c r="G49" s="26">
        <f>SUM(G33:G48)</f>
        <v>2937</v>
      </c>
      <c r="H49" s="26">
        <f>SUM(H33:H48)</f>
        <v>15159</v>
      </c>
      <c r="I49" s="26">
        <f>SUM(I33:I48)</f>
        <v>18840</v>
      </c>
      <c r="J49" s="15"/>
    </row>
    <row r="50" spans="1:10" ht="14.25">
      <c r="A50" s="38"/>
      <c r="B50" s="38"/>
      <c r="C50" s="38"/>
      <c r="D50" s="38"/>
      <c r="E50" s="38"/>
      <c r="F50" s="38"/>
      <c r="G50" s="38"/>
      <c r="H50" s="38"/>
      <c r="I50" s="38"/>
      <c r="J50" s="38"/>
    </row>
  </sheetData>
  <sheetProtection/>
  <mergeCells count="22">
    <mergeCell ref="F1:F2"/>
    <mergeCell ref="J5:J8"/>
    <mergeCell ref="A49:E49"/>
    <mergeCell ref="E1:E2"/>
    <mergeCell ref="A4:A14"/>
    <mergeCell ref="A37:A40"/>
    <mergeCell ref="A44:A47"/>
    <mergeCell ref="A32:J32"/>
    <mergeCell ref="A3:I3"/>
    <mergeCell ref="D1:D2"/>
    <mergeCell ref="J1:J2"/>
    <mergeCell ref="A31:E31"/>
    <mergeCell ref="A33:A35"/>
    <mergeCell ref="B1:B2"/>
    <mergeCell ref="G1:G2"/>
    <mergeCell ref="I1:I2"/>
    <mergeCell ref="A41:A43"/>
    <mergeCell ref="H1:H2"/>
    <mergeCell ref="A15:A16"/>
    <mergeCell ref="A1:A2"/>
    <mergeCell ref="A18:A29"/>
    <mergeCell ref="C1:C2"/>
  </mergeCells>
  <printOptions/>
  <pageMargins left="0.75" right="0.75" top="1" bottom="1" header="0.5" footer="0.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Jamshid Maksumov</cp:lastModifiedBy>
  <cp:lastPrinted>2015-08-20T07:01:18Z</cp:lastPrinted>
  <dcterms:created xsi:type="dcterms:W3CDTF">2009-10-12T16:30:59Z</dcterms:created>
  <dcterms:modified xsi:type="dcterms:W3CDTF">2015-08-20T07:01:32Z</dcterms:modified>
  <cp:category/>
  <cp:version/>
  <cp:contentType/>
  <cp:contentStatus/>
</cp:coreProperties>
</file>