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Бюджет Проекта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/>
  <c r="H9"/>
  <c r="E35"/>
  <c r="E34"/>
  <c r="G44"/>
  <c r="G45"/>
  <c r="G43"/>
  <c r="E31"/>
  <c r="E30"/>
  <c r="G30"/>
  <c r="G72"/>
  <c r="I72"/>
  <c r="E71"/>
  <c r="G71"/>
  <c r="I71"/>
  <c r="G70"/>
  <c r="I70"/>
  <c r="G69"/>
  <c r="I69"/>
  <c r="G62"/>
  <c r="E63"/>
  <c r="G63"/>
  <c r="I63"/>
  <c r="G64"/>
  <c r="G65"/>
  <c r="I65"/>
  <c r="G67"/>
  <c r="I67"/>
  <c r="G68"/>
  <c r="H74"/>
  <c r="H33"/>
  <c r="I33"/>
  <c r="H34"/>
  <c r="I34"/>
  <c r="H35"/>
  <c r="I35"/>
  <c r="H37"/>
  <c r="H4"/>
  <c r="H10"/>
  <c r="I10"/>
  <c r="H12"/>
  <c r="H13"/>
  <c r="I13"/>
  <c r="H14"/>
  <c r="I14"/>
  <c r="H15"/>
  <c r="H20"/>
  <c r="H23"/>
  <c r="I23"/>
  <c r="H27"/>
  <c r="I27"/>
  <c r="H51"/>
  <c r="H57"/>
  <c r="I68"/>
  <c r="I64"/>
  <c r="E56"/>
  <c r="G56"/>
  <c r="I56"/>
  <c r="E55"/>
  <c r="G55"/>
  <c r="G53"/>
  <c r="I53"/>
  <c r="I51"/>
  <c r="G60"/>
  <c r="I37"/>
  <c r="G31"/>
  <c r="I31"/>
  <c r="G22"/>
  <c r="I22"/>
  <c r="G24"/>
  <c r="I24"/>
  <c r="G25"/>
  <c r="I25"/>
  <c r="G26"/>
  <c r="I26"/>
  <c r="G28"/>
  <c r="I28"/>
  <c r="G21"/>
  <c r="I21"/>
  <c r="G20"/>
  <c r="G17"/>
  <c r="I17"/>
  <c r="G18"/>
  <c r="I18"/>
  <c r="G19"/>
  <c r="I19"/>
  <c r="G16"/>
  <c r="I16"/>
  <c r="I11"/>
  <c r="I12"/>
  <c r="I15"/>
  <c r="I9"/>
  <c r="G8"/>
  <c r="I8"/>
  <c r="G7"/>
  <c r="I7"/>
  <c r="G6"/>
  <c r="I6"/>
  <c r="G5"/>
  <c r="I5"/>
  <c r="I4"/>
  <c r="I20"/>
  <c r="I60"/>
  <c r="G74"/>
  <c r="G46"/>
  <c r="H46"/>
  <c r="H76"/>
  <c r="I55"/>
  <c r="G57"/>
  <c r="I57"/>
  <c r="I74"/>
  <c r="I30"/>
  <c r="I46"/>
  <c r="I62"/>
  <c r="G75"/>
  <c r="G76"/>
  <c r="I76"/>
</calcChain>
</file>

<file path=xl/sharedStrings.xml><?xml version="1.0" encoding="utf-8"?>
<sst xmlns="http://schemas.openxmlformats.org/spreadsheetml/2006/main" count="202" uniqueCount="120">
  <si>
    <t>Мероприятие</t>
  </si>
  <si>
    <t>Действие</t>
  </si>
  <si>
    <t>Наименование закупки</t>
  </si>
  <si>
    <t>Ед.изм.</t>
  </si>
  <si>
    <t>Кол-во</t>
  </si>
  <si>
    <t>Цена дол США</t>
  </si>
  <si>
    <t>ПМГ 
ГЭФ</t>
  </si>
  <si>
    <t>Другой источник</t>
  </si>
  <si>
    <t>Общая сумма</t>
  </si>
  <si>
    <t>Ответственные</t>
  </si>
  <si>
    <t>Комментариии</t>
  </si>
  <si>
    <t>человек</t>
  </si>
  <si>
    <t>м3</t>
  </si>
  <si>
    <t>ЗАДАЧА 1 – ПОДГОТОВИТЕЛЬНЫЕ РАБОТЫ</t>
  </si>
  <si>
    <t>Мероприятие 1.1 - Закупка Оборудования</t>
  </si>
  <si>
    <t>Измельчитель</t>
  </si>
  <si>
    <t xml:space="preserve">штук </t>
  </si>
  <si>
    <t>Полевое оборудование</t>
  </si>
  <si>
    <t>Сеялка</t>
  </si>
  <si>
    <t>фермеры</t>
  </si>
  <si>
    <t>ПМГ/ГЕФ</t>
  </si>
  <si>
    <t>Пересадка риса</t>
  </si>
  <si>
    <t>Штанговой опрыскивател</t>
  </si>
  <si>
    <t xml:space="preserve">Компостомешател </t>
  </si>
  <si>
    <t>Гербицид</t>
  </si>
  <si>
    <t xml:space="preserve">Семена повторных культур </t>
  </si>
  <si>
    <t>подсолнуха (3гектар)</t>
  </si>
  <si>
    <t>кукуруза (3гектар)</t>
  </si>
  <si>
    <t>соя (3гектар)</t>
  </si>
  <si>
    <t>фасоль (3гектар)</t>
  </si>
  <si>
    <t>люцерна (3гектар)</t>
  </si>
  <si>
    <t>риса (3гектар)</t>
  </si>
  <si>
    <t>кг</t>
  </si>
  <si>
    <r>
      <t>А) Полевое оборудование, гербициды и семена повторных культур</t>
    </r>
    <r>
      <rPr>
        <sz val="11"/>
        <color indexed="30"/>
        <rFont val="Times New Roman"/>
        <family val="1"/>
        <charset val="204"/>
      </rPr>
      <t xml:space="preserve"> </t>
    </r>
  </si>
  <si>
    <t>Измерительные приборы</t>
  </si>
  <si>
    <t>Б) Измерительные приборы</t>
  </si>
  <si>
    <t xml:space="preserve">Термометер </t>
  </si>
  <si>
    <t>Влагомер</t>
  </si>
  <si>
    <t>рН метер</t>
  </si>
  <si>
    <t xml:space="preserve">Измеритель питание почв </t>
  </si>
  <si>
    <t>Измерение биогумуса против патогенного микроорганизма</t>
  </si>
  <si>
    <t>С) Офисные и демонстрационное оборудование</t>
  </si>
  <si>
    <t>Доска</t>
  </si>
  <si>
    <t>Экран</t>
  </si>
  <si>
    <t>Бумаги, ручки и папки (150 штук)</t>
  </si>
  <si>
    <t>Мероприятие 1.2 – Обучающий семинар для участников - сотрудников проекта</t>
  </si>
  <si>
    <t>кофе брейк</t>
  </si>
  <si>
    <t>Обучающий семинар для участников проекта</t>
  </si>
  <si>
    <t>обед</t>
  </si>
  <si>
    <t xml:space="preserve">Мероприятие 1.3 – Подготовительные работы для компостирования сельхоз отходов </t>
  </si>
  <si>
    <t>гектар</t>
  </si>
  <si>
    <r>
      <t>подготовка  земли</t>
    </r>
    <r>
      <rPr>
        <sz val="10"/>
        <color indexed="8"/>
        <rFont val="Times New Roman"/>
        <family val="1"/>
        <charset val="204"/>
      </rPr>
      <t xml:space="preserve"> для компостирования </t>
    </r>
  </si>
  <si>
    <r>
      <t>сбор растительных остатков</t>
    </r>
    <r>
      <rPr>
        <sz val="11"/>
        <color indexed="8"/>
        <rFont val="Times New Roman"/>
        <family val="1"/>
        <charset val="204"/>
      </rPr>
      <t xml:space="preserve"> </t>
    </r>
  </si>
  <si>
    <t>Компостирование остатков (120 дней)</t>
  </si>
  <si>
    <t>Подготовка семена риса для рассады (30-35дней)</t>
  </si>
  <si>
    <t>Мероприятие 1.4 – подготовка семена риса для пересадки рассады</t>
  </si>
  <si>
    <t>Мероприятие 1.5- Подготовительные работы для проведения сельхоз работ</t>
  </si>
  <si>
    <t xml:space="preserve">ЗАДАЧА 2 – ДЕМОНСТРАЦИЯ ТЕХНОЛОГИИ </t>
  </si>
  <si>
    <t>Ознакомительные вводный семинар</t>
  </si>
  <si>
    <t xml:space="preserve">человек </t>
  </si>
  <si>
    <t>проверка всхожести повторных культур</t>
  </si>
  <si>
    <t>подбор нормы опрыскивания гербицидом Раунд-ар</t>
  </si>
  <si>
    <t>технические подготовительные работы</t>
  </si>
  <si>
    <t>УрДУ, КРАСС, фермеры</t>
  </si>
  <si>
    <t xml:space="preserve">за 2 года </t>
  </si>
  <si>
    <t>Наблюдение за всхожестью семян и развитием растений</t>
  </si>
  <si>
    <t>ЗАДАЧА 3 – РАСПРОСТРАНЕНИЕ ПОЛУЧЕННОГО ОПЫТА И ЗНАНИЙ</t>
  </si>
  <si>
    <t xml:space="preserve">Подготовка инструкцию по технологии </t>
  </si>
  <si>
    <t>печатной два язык</t>
  </si>
  <si>
    <t xml:space="preserve">Мероприятие 3.2 – Проведение заключительных семинар в регионе областей и республики </t>
  </si>
  <si>
    <t xml:space="preserve">После получения всех результатов и подготовки всех информационных материалов </t>
  </si>
  <si>
    <t xml:space="preserve">Хорезмской областной семинар, Ургенче </t>
  </si>
  <si>
    <t xml:space="preserve">Республиканской семинар, Ташкенте </t>
  </si>
  <si>
    <t>итого задача-1</t>
  </si>
  <si>
    <t>итого по Задаче-3</t>
  </si>
  <si>
    <t>итого по Задаче-2</t>
  </si>
  <si>
    <t>Проект координатор</t>
  </si>
  <si>
    <t>человек, месяц</t>
  </si>
  <si>
    <t>помошник координатора</t>
  </si>
  <si>
    <t xml:space="preserve">специалист сбора данных </t>
  </si>
  <si>
    <t>2 человек, месяц</t>
  </si>
  <si>
    <t>Транспортные расходы Тошкент-Ургенч</t>
  </si>
  <si>
    <t>Контракт</t>
  </si>
  <si>
    <t>Необходимых документационных работ</t>
  </si>
  <si>
    <t>Все затраты для подготовка поля и посев повторных культур (опыскивание гербицида, посев, удобрение, орошение, рабочие, техника, дизел и так талее, Мериоприятия 2.2-2.3)</t>
  </si>
  <si>
    <t xml:space="preserve">Фермерской Кенгаш, УрДУ, КРАСС </t>
  </si>
  <si>
    <t>Фермеры</t>
  </si>
  <si>
    <t>УрДУ, КРАСС, ПМГ/ГЕФ</t>
  </si>
  <si>
    <t>Фермерской Кенгаш, УрДУ, КРАСС, ПМГ/ГЕФ</t>
  </si>
  <si>
    <t xml:space="preserve">Итого по проекту </t>
  </si>
  <si>
    <t>Фермерской кенгаш/фермеры</t>
  </si>
  <si>
    <t>Выъезд на поле День Поля, год 2014</t>
  </si>
  <si>
    <t>Выъезд на поле День Поля, год 2015</t>
  </si>
  <si>
    <t>Транспорт расходы Ургенч-Пылотной участки, 2014-2015гг.</t>
  </si>
  <si>
    <t>Печатование Инструкцию по технологии (500 узб. 500рус)</t>
  </si>
  <si>
    <t>Аналитическая статья</t>
  </si>
  <si>
    <t>Инфографика</t>
  </si>
  <si>
    <t>Фермерской кенгаш</t>
  </si>
  <si>
    <t>Мероприятие 2.1 – Подготовка поля к посеву повторных культур после пшеницы</t>
  </si>
  <si>
    <t>Мероприятие 2.2 – Посев повторных культур</t>
  </si>
  <si>
    <t>Мероприятие 2.3 – Наблюдение за всхожестью семян и развитием растений</t>
  </si>
  <si>
    <t>Мероприятие 2.4 – Проведение Агро-консультативных семинаров «День Поля» для фермеров Хорезмской области</t>
  </si>
  <si>
    <t>Мероприятие 3.1 – Вводный семинар для ознакомление проекта</t>
  </si>
  <si>
    <t>Мероприятие 3.2 – Подготовка аналитического материала по технологии</t>
  </si>
  <si>
    <t>ISS</t>
  </si>
  <si>
    <t>виза</t>
  </si>
  <si>
    <t>гостиница и проживания</t>
  </si>
  <si>
    <t>билет (Ташкент-Индия-Ташкент)</t>
  </si>
  <si>
    <t>Мероприятие 1.6- Обмена опыта для распространение технологии</t>
  </si>
  <si>
    <t>Выезд других проектных участках для обмена опыты, практики и распространение технологии (Индия)</t>
  </si>
  <si>
    <t>литр</t>
  </si>
  <si>
    <t xml:space="preserve">Модераторная чемодан </t>
  </si>
  <si>
    <t>Компьютер (ноутбук)</t>
  </si>
  <si>
    <t>Принтер (три в одном)</t>
  </si>
  <si>
    <t xml:space="preserve">Видеокамера </t>
  </si>
  <si>
    <t xml:space="preserve">Проектор </t>
  </si>
  <si>
    <t xml:space="preserve">Раунд-ап </t>
  </si>
  <si>
    <t>для проведениея тренинга</t>
  </si>
  <si>
    <t>просьба указать ФИО людей кто это будет делать</t>
  </si>
  <si>
    <t>просьба указать ФИО человека кого будем нанимать</t>
  </si>
</sst>
</file>

<file path=xl/styles.xml><?xml version="1.0" encoding="utf-8"?>
<styleSheet xmlns="http://schemas.openxmlformats.org/spreadsheetml/2006/main">
  <numFmts count="1">
    <numFmt numFmtId="164" formatCode="[$$-409]#,##0.00"/>
  </numFmts>
  <fonts count="3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color indexed="30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6">
    <xf numFmtId="164" fontId="0" fillId="0" borderId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5" borderId="0" applyNumberFormat="0" applyBorder="0" applyAlignment="0" applyProtection="0"/>
    <xf numFmtId="164" fontId="5" fillId="5" borderId="0" applyNumberFormat="0" applyBorder="0" applyAlignment="0" applyProtection="0"/>
    <xf numFmtId="164" fontId="5" fillId="6" borderId="0" applyNumberFormat="0" applyBorder="0" applyAlignment="0" applyProtection="0"/>
    <xf numFmtId="164" fontId="5" fillId="6" borderId="0" applyNumberFormat="0" applyBorder="0" applyAlignment="0" applyProtection="0"/>
    <xf numFmtId="164" fontId="5" fillId="7" borderId="0" applyNumberFormat="0" applyBorder="0" applyAlignment="0" applyProtection="0"/>
    <xf numFmtId="164" fontId="5" fillId="7" borderId="0" applyNumberFormat="0" applyBorder="0" applyAlignment="0" applyProtection="0"/>
    <xf numFmtId="164" fontId="5" fillId="8" borderId="0" applyNumberFormat="0" applyBorder="0" applyAlignment="0" applyProtection="0"/>
    <xf numFmtId="164" fontId="5" fillId="8" borderId="0" applyNumberFormat="0" applyBorder="0" applyAlignment="0" applyProtection="0"/>
    <xf numFmtId="164" fontId="5" fillId="9" borderId="0" applyNumberFormat="0" applyBorder="0" applyAlignment="0" applyProtection="0"/>
    <xf numFmtId="164" fontId="5" fillId="9" borderId="0" applyNumberFormat="0" applyBorder="0" applyAlignment="0" applyProtection="0"/>
    <xf numFmtId="164" fontId="5" fillId="10" borderId="0" applyNumberFormat="0" applyBorder="0" applyAlignment="0" applyProtection="0"/>
    <xf numFmtId="164" fontId="5" fillId="10" borderId="0" applyNumberFormat="0" applyBorder="0" applyAlignment="0" applyProtection="0"/>
    <xf numFmtId="164" fontId="5" fillId="5" borderId="0" applyNumberFormat="0" applyBorder="0" applyAlignment="0" applyProtection="0"/>
    <xf numFmtId="164" fontId="5" fillId="5" borderId="0" applyNumberFormat="0" applyBorder="0" applyAlignment="0" applyProtection="0"/>
    <xf numFmtId="164" fontId="5" fillId="8" borderId="0" applyNumberFormat="0" applyBorder="0" applyAlignment="0" applyProtection="0"/>
    <xf numFmtId="164" fontId="5" fillId="8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2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3" borderId="0" applyNumberFormat="0" applyBorder="0" applyAlignment="0" applyProtection="0"/>
    <xf numFmtId="164" fontId="6" fillId="13" borderId="0" applyNumberFormat="0" applyBorder="0" applyAlignment="0" applyProtection="0"/>
    <xf numFmtId="164" fontId="6" fillId="14" borderId="0" applyNumberFormat="0" applyBorder="0" applyAlignment="0" applyProtection="0"/>
    <xf numFmtId="164" fontId="6" fillId="14" borderId="0" applyNumberFormat="0" applyBorder="0" applyAlignment="0" applyProtection="0"/>
    <xf numFmtId="164" fontId="6" fillId="15" borderId="0" applyNumberFormat="0" applyBorder="0" applyAlignment="0" applyProtection="0"/>
    <xf numFmtId="164" fontId="6" fillId="15" borderId="0" applyNumberFormat="0" applyBorder="0" applyAlignment="0" applyProtection="0"/>
    <xf numFmtId="164" fontId="1" fillId="0" borderId="0"/>
    <xf numFmtId="164" fontId="1" fillId="0" borderId="0"/>
    <xf numFmtId="164" fontId="6" fillId="16" borderId="0" applyNumberFormat="0" applyBorder="0" applyAlignment="0" applyProtection="0"/>
    <xf numFmtId="164" fontId="6" fillId="16" borderId="0" applyNumberFormat="0" applyBorder="0" applyAlignment="0" applyProtection="0"/>
    <xf numFmtId="164" fontId="6" fillId="17" borderId="0" applyNumberFormat="0" applyBorder="0" applyAlignment="0" applyProtection="0"/>
    <xf numFmtId="164" fontId="6" fillId="17" borderId="0" applyNumberFormat="0" applyBorder="0" applyAlignment="0" applyProtection="0"/>
    <xf numFmtId="164" fontId="6" fillId="18" borderId="0" applyNumberFormat="0" applyBorder="0" applyAlignment="0" applyProtection="0"/>
    <xf numFmtId="164" fontId="6" fillId="18" borderId="0" applyNumberFormat="0" applyBorder="0" applyAlignment="0" applyProtection="0"/>
    <xf numFmtId="164" fontId="6" fillId="13" borderId="0" applyNumberFormat="0" applyBorder="0" applyAlignment="0" applyProtection="0"/>
    <xf numFmtId="164" fontId="6" fillId="13" borderId="0" applyNumberFormat="0" applyBorder="0" applyAlignment="0" applyProtection="0"/>
    <xf numFmtId="164" fontId="6" fillId="14" borderId="0" applyNumberFormat="0" applyBorder="0" applyAlignment="0" applyProtection="0"/>
    <xf numFmtId="164" fontId="6" fillId="14" borderId="0" applyNumberFormat="0" applyBorder="0" applyAlignment="0" applyProtection="0"/>
    <xf numFmtId="164" fontId="6" fillId="19" borderId="0" applyNumberFormat="0" applyBorder="0" applyAlignment="0" applyProtection="0"/>
    <xf numFmtId="164" fontId="6" fillId="19" borderId="0" applyNumberFormat="0" applyBorder="0" applyAlignment="0" applyProtection="0"/>
    <xf numFmtId="164" fontId="7" fillId="7" borderId="1" applyNumberFormat="0" applyAlignment="0" applyProtection="0"/>
    <xf numFmtId="164" fontId="7" fillId="7" borderId="1" applyNumberFormat="0" applyAlignment="0" applyProtection="0"/>
    <xf numFmtId="164" fontId="8" fillId="20" borderId="2" applyNumberFormat="0" applyAlignment="0" applyProtection="0"/>
    <xf numFmtId="164" fontId="8" fillId="20" borderId="2" applyNumberFormat="0" applyAlignment="0" applyProtection="0"/>
    <xf numFmtId="164" fontId="9" fillId="20" borderId="1" applyNumberFormat="0" applyAlignment="0" applyProtection="0"/>
    <xf numFmtId="164" fontId="9" fillId="20" borderId="1" applyNumberFormat="0" applyAlignment="0" applyProtection="0"/>
    <xf numFmtId="164" fontId="10" fillId="0" borderId="3" applyNumberFormat="0" applyFill="0" applyAlignment="0" applyProtection="0"/>
    <xf numFmtId="164" fontId="10" fillId="0" borderId="3" applyNumberFormat="0" applyFill="0" applyAlignment="0" applyProtection="0"/>
    <xf numFmtId="164" fontId="11" fillId="0" borderId="4" applyNumberFormat="0" applyFill="0" applyAlignment="0" applyProtection="0"/>
    <xf numFmtId="164" fontId="11" fillId="0" borderId="4" applyNumberFormat="0" applyFill="0" applyAlignment="0" applyProtection="0"/>
    <xf numFmtId="164" fontId="12" fillId="0" borderId="5" applyNumberFormat="0" applyFill="0" applyAlignment="0" applyProtection="0"/>
    <xf numFmtId="164" fontId="12" fillId="0" borderId="5" applyNumberFormat="0" applyFill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3" fillId="0" borderId="6" applyNumberFormat="0" applyFill="0" applyAlignment="0" applyProtection="0"/>
    <xf numFmtId="164" fontId="13" fillId="0" borderId="6" applyNumberFormat="0" applyFill="0" applyAlignment="0" applyProtection="0"/>
    <xf numFmtId="164" fontId="14" fillId="21" borderId="7" applyNumberFormat="0" applyAlignment="0" applyProtection="0"/>
    <xf numFmtId="164" fontId="14" fillId="21" borderId="7" applyNumberFormat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6" fillId="22" borderId="0" applyNumberFormat="0" applyBorder="0" applyAlignment="0" applyProtection="0"/>
    <xf numFmtId="164" fontId="16" fillId="22" borderId="0" applyNumberFormat="0" applyBorder="0" applyAlignment="0" applyProtection="0"/>
    <xf numFmtId="164" fontId="37" fillId="0" borderId="0"/>
    <xf numFmtId="164" fontId="17" fillId="0" borderId="0"/>
    <xf numFmtId="164" fontId="17" fillId="0" borderId="0"/>
    <xf numFmtId="164" fontId="37" fillId="0" borderId="0"/>
    <xf numFmtId="164" fontId="18" fillId="0" borderId="0"/>
    <xf numFmtId="164" fontId="18" fillId="0" borderId="0"/>
    <xf numFmtId="164" fontId="37" fillId="0" borderId="0"/>
    <xf numFmtId="164" fontId="37" fillId="0" borderId="0"/>
    <xf numFmtId="164" fontId="37" fillId="0" borderId="0"/>
    <xf numFmtId="164" fontId="37" fillId="0" borderId="0"/>
    <xf numFmtId="164" fontId="37" fillId="0" borderId="0"/>
    <xf numFmtId="164" fontId="19" fillId="3" borderId="0" applyNumberFormat="0" applyBorder="0" applyAlignment="0" applyProtection="0"/>
    <xf numFmtId="164" fontId="19" fillId="3" borderId="0" applyNumberFormat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1" fillId="23" borderId="8" applyNumberFormat="0" applyFont="0" applyAlignment="0" applyProtection="0"/>
    <xf numFmtId="164" fontId="1" fillId="23" borderId="8" applyNumberFormat="0" applyFont="0" applyAlignment="0" applyProtection="0"/>
    <xf numFmtId="164" fontId="21" fillId="0" borderId="9" applyNumberFormat="0" applyFill="0" applyAlignment="0" applyProtection="0"/>
    <xf numFmtId="164" fontId="21" fillId="0" borderId="9" applyNumberFormat="0" applyFill="0" applyAlignment="0" applyProtection="0"/>
    <xf numFmtId="164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3" fillId="4" borderId="0" applyNumberFormat="0" applyBorder="0" applyAlignment="0" applyProtection="0"/>
    <xf numFmtId="164" fontId="23" fillId="4" borderId="0" applyNumberFormat="0" applyBorder="0" applyAlignment="0" applyProtection="0"/>
  </cellStyleXfs>
  <cellXfs count="120">
    <xf numFmtId="164" fontId="0" fillId="0" borderId="0" xfId="0"/>
    <xf numFmtId="164" fontId="4" fillId="0" borderId="0" xfId="38" applyFont="1" applyFill="1" applyBorder="1" applyAlignment="1">
      <alignment vertical="center" wrapText="1"/>
    </xf>
    <xf numFmtId="164" fontId="2" fillId="24" borderId="10" xfId="38" applyFont="1" applyFill="1" applyBorder="1" applyAlignment="1">
      <alignment horizontal="center" vertical="center" wrapText="1"/>
    </xf>
    <xf numFmtId="49" fontId="2" fillId="24" borderId="10" xfId="38" applyNumberFormat="1" applyFont="1" applyFill="1" applyBorder="1" applyAlignment="1">
      <alignment horizontal="center" vertical="center" wrapText="1"/>
    </xf>
    <xf numFmtId="164" fontId="0" fillId="0" borderId="0" xfId="0" applyFill="1"/>
    <xf numFmtId="164" fontId="3" fillId="0" borderId="0" xfId="83" applyFont="1" applyFill="1" applyBorder="1" applyAlignment="1">
      <alignment horizontal="left" vertical="center"/>
    </xf>
    <xf numFmtId="164" fontId="25" fillId="0" borderId="0" xfId="0" applyFont="1"/>
    <xf numFmtId="164" fontId="4" fillId="0" borderId="0" xfId="38" applyFont="1" applyFill="1" applyBorder="1" applyAlignment="1">
      <alignment vertical="top" wrapText="1"/>
    </xf>
    <xf numFmtId="164" fontId="27" fillId="0" borderId="0" xfId="83" applyFont="1" applyFill="1" applyBorder="1" applyAlignment="1">
      <alignment horizontal="left" vertical="center"/>
    </xf>
    <xf numFmtId="164" fontId="3" fillId="0" borderId="0" xfId="83" applyFont="1" applyFill="1" applyBorder="1" applyAlignment="1">
      <alignment horizontal="left" vertical="top"/>
    </xf>
    <xf numFmtId="164" fontId="27" fillId="0" borderId="0" xfId="83" applyFont="1" applyFill="1" applyBorder="1" applyAlignment="1">
      <alignment horizontal="left" vertical="top"/>
    </xf>
    <xf numFmtId="164" fontId="28" fillId="0" borderId="0" xfId="38" applyFont="1" applyFill="1" applyBorder="1" applyAlignment="1">
      <alignment horizontal="left" vertical="top" wrapText="1"/>
    </xf>
    <xf numFmtId="164" fontId="29" fillId="0" borderId="0" xfId="0" applyFont="1" applyBorder="1" applyAlignment="1">
      <alignment horizontal="left"/>
    </xf>
    <xf numFmtId="164" fontId="25" fillId="25" borderId="0" xfId="0" applyFont="1" applyFill="1"/>
    <xf numFmtId="164" fontId="4" fillId="25" borderId="0" xfId="38" applyFont="1" applyFill="1" applyBorder="1" applyAlignment="1">
      <alignment vertical="top" wrapText="1"/>
    </xf>
    <xf numFmtId="164" fontId="0" fillId="25" borderId="0" xfId="0" applyFill="1" applyAlignment="1">
      <alignment vertical="top"/>
    </xf>
    <xf numFmtId="164" fontId="27" fillId="25" borderId="0" xfId="83" applyFont="1" applyFill="1" applyBorder="1" applyAlignment="1">
      <alignment horizontal="left" vertical="top"/>
    </xf>
    <xf numFmtId="164" fontId="4" fillId="0" borderId="11" xfId="38" applyFont="1" applyFill="1" applyBorder="1" applyAlignment="1">
      <alignment vertical="top" wrapText="1"/>
    </xf>
    <xf numFmtId="164" fontId="0" fillId="0" borderId="11" xfId="0" applyBorder="1" applyAlignment="1">
      <alignment vertical="top"/>
    </xf>
    <xf numFmtId="164" fontId="0" fillId="0" borderId="11" xfId="0" applyNumberFormat="1" applyBorder="1" applyAlignment="1">
      <alignment vertical="top"/>
    </xf>
    <xf numFmtId="164" fontId="27" fillId="0" borderId="11" xfId="83" applyFont="1" applyFill="1" applyBorder="1" applyAlignment="1">
      <alignment horizontal="left" vertical="top"/>
    </xf>
    <xf numFmtId="164" fontId="27" fillId="0" borderId="11" xfId="83" applyFont="1" applyFill="1" applyBorder="1" applyAlignment="1">
      <alignment horizontal="left" vertical="center"/>
    </xf>
    <xf numFmtId="164" fontId="3" fillId="0" borderId="12" xfId="83" applyFont="1" applyFill="1" applyBorder="1" applyAlignment="1">
      <alignment horizontal="left" vertical="center"/>
    </xf>
    <xf numFmtId="164" fontId="0" fillId="0" borderId="0" xfId="0" applyBorder="1" applyAlignment="1">
      <alignment vertical="top"/>
    </xf>
    <xf numFmtId="164" fontId="25" fillId="0" borderId="13" xfId="0" applyFont="1" applyBorder="1"/>
    <xf numFmtId="164" fontId="0" fillId="0" borderId="0" xfId="0" applyNumberFormat="1" applyBorder="1" applyAlignment="1">
      <alignment vertical="top"/>
    </xf>
    <xf numFmtId="164" fontId="3" fillId="0" borderId="14" xfId="83" applyFont="1" applyFill="1" applyBorder="1" applyAlignment="1">
      <alignment horizontal="left" vertical="center"/>
    </xf>
    <xf numFmtId="164" fontId="0" fillId="0" borderId="14" xfId="0" applyBorder="1"/>
    <xf numFmtId="164" fontId="4" fillId="0" borderId="15" xfId="38" applyFont="1" applyFill="1" applyBorder="1" applyAlignment="1">
      <alignment vertical="top" wrapText="1"/>
    </xf>
    <xf numFmtId="164" fontId="0" fillId="0" borderId="15" xfId="0" applyBorder="1" applyAlignment="1">
      <alignment vertical="top"/>
    </xf>
    <xf numFmtId="164" fontId="27" fillId="0" borderId="15" xfId="83" applyFont="1" applyFill="1" applyBorder="1" applyAlignment="1">
      <alignment horizontal="left" vertical="top"/>
    </xf>
    <xf numFmtId="164" fontId="27" fillId="0" borderId="15" xfId="83" applyFont="1" applyFill="1" applyBorder="1" applyAlignment="1">
      <alignment horizontal="left" vertical="center"/>
    </xf>
    <xf numFmtId="164" fontId="0" fillId="0" borderId="16" xfId="0" applyBorder="1"/>
    <xf numFmtId="164" fontId="0" fillId="0" borderId="12" xfId="0" applyBorder="1"/>
    <xf numFmtId="164" fontId="29" fillId="0" borderId="11" xfId="0" applyFont="1" applyBorder="1" applyAlignment="1">
      <alignment horizontal="left"/>
    </xf>
    <xf numFmtId="164" fontId="2" fillId="0" borderId="13" xfId="38" applyFont="1" applyFill="1" applyBorder="1" applyAlignment="1">
      <alignment horizontal="left" vertical="top" wrapText="1"/>
    </xf>
    <xf numFmtId="164" fontId="2" fillId="0" borderId="17" xfId="38" applyFont="1" applyFill="1" applyBorder="1" applyAlignment="1">
      <alignment horizontal="left" vertical="top" wrapText="1"/>
    </xf>
    <xf numFmtId="164" fontId="28" fillId="0" borderId="15" xfId="38" applyFont="1" applyFill="1" applyBorder="1" applyAlignment="1">
      <alignment horizontal="left" vertical="top" wrapText="1"/>
    </xf>
    <xf numFmtId="164" fontId="25" fillId="0" borderId="18" xfId="0" applyFont="1" applyBorder="1"/>
    <xf numFmtId="164" fontId="28" fillId="0" borderId="11" xfId="38" applyFont="1" applyFill="1" applyBorder="1" applyAlignment="1">
      <alignment horizontal="left" vertical="top" wrapText="1"/>
    </xf>
    <xf numFmtId="164" fontId="25" fillId="0" borderId="17" xfId="0" applyFont="1" applyBorder="1"/>
    <xf numFmtId="164" fontId="4" fillId="0" borderId="19" xfId="38" applyFont="1" applyFill="1" applyBorder="1" applyAlignment="1">
      <alignment vertical="top" wrapText="1"/>
    </xf>
    <xf numFmtId="164" fontId="0" fillId="0" borderId="19" xfId="0" applyBorder="1" applyAlignment="1">
      <alignment vertical="top"/>
    </xf>
    <xf numFmtId="164" fontId="27" fillId="0" borderId="19" xfId="83" applyFont="1" applyFill="1" applyBorder="1" applyAlignment="1">
      <alignment horizontal="left" vertical="center"/>
    </xf>
    <xf numFmtId="164" fontId="27" fillId="0" borderId="19" xfId="83" applyFont="1" applyFill="1" applyBorder="1" applyAlignment="1">
      <alignment horizontal="left" vertical="top"/>
    </xf>
    <xf numFmtId="164" fontId="3" fillId="0" borderId="20" xfId="83" applyFont="1" applyFill="1" applyBorder="1" applyAlignment="1">
      <alignment horizontal="left" vertical="center"/>
    </xf>
    <xf numFmtId="164" fontId="3" fillId="25" borderId="0" xfId="83" applyFont="1" applyFill="1" applyBorder="1" applyAlignment="1">
      <alignment horizontal="left" vertical="top"/>
    </xf>
    <xf numFmtId="164" fontId="0" fillId="0" borderId="11" xfId="0" applyBorder="1"/>
    <xf numFmtId="164" fontId="0" fillId="0" borderId="0" xfId="0" applyBorder="1"/>
    <xf numFmtId="164" fontId="0" fillId="0" borderId="13" xfId="0" applyBorder="1"/>
    <xf numFmtId="164" fontId="0" fillId="0" borderId="17" xfId="0" applyBorder="1"/>
    <xf numFmtId="164" fontId="0" fillId="0" borderId="15" xfId="0" applyBorder="1"/>
    <xf numFmtId="164" fontId="0" fillId="0" borderId="0" xfId="0" applyFill="1" applyBorder="1"/>
    <xf numFmtId="164" fontId="0" fillId="0" borderId="20" xfId="0" applyFill="1" applyBorder="1"/>
    <xf numFmtId="164" fontId="0" fillId="25" borderId="21" xfId="0" applyFill="1" applyBorder="1"/>
    <xf numFmtId="164" fontId="4" fillId="25" borderId="19" xfId="38" applyFont="1" applyFill="1" applyBorder="1" applyAlignment="1">
      <alignment vertical="top" wrapText="1"/>
    </xf>
    <xf numFmtId="164" fontId="0" fillId="25" borderId="19" xfId="0" applyFill="1" applyBorder="1" applyAlignment="1">
      <alignment vertical="top"/>
    </xf>
    <xf numFmtId="164" fontId="27" fillId="25" borderId="19" xfId="83" applyFont="1" applyFill="1" applyBorder="1" applyAlignment="1">
      <alignment horizontal="left" vertical="top"/>
    </xf>
    <xf numFmtId="164" fontId="3" fillId="25" borderId="19" xfId="83" applyFont="1" applyFill="1" applyBorder="1" applyAlignment="1">
      <alignment horizontal="left" vertical="top"/>
    </xf>
    <xf numFmtId="164" fontId="0" fillId="25" borderId="19" xfId="0" applyFill="1" applyBorder="1"/>
    <xf numFmtId="164" fontId="0" fillId="25" borderId="20" xfId="0" applyFill="1" applyBorder="1"/>
    <xf numFmtId="164" fontId="31" fillId="25" borderId="19" xfId="0" applyNumberFormat="1" applyFont="1" applyFill="1" applyBorder="1" applyAlignment="1">
      <alignment horizontal="left" vertical="top"/>
    </xf>
    <xf numFmtId="164" fontId="31" fillId="26" borderId="19" xfId="0" applyNumberFormat="1" applyFont="1" applyFill="1" applyBorder="1" applyAlignment="1">
      <alignment horizontal="left" vertical="top"/>
    </xf>
    <xf numFmtId="164" fontId="29" fillId="0" borderId="0" xfId="0" applyFont="1" applyFill="1" applyBorder="1" applyAlignment="1">
      <alignment horizontal="left"/>
    </xf>
    <xf numFmtId="164" fontId="31" fillId="0" borderId="0" xfId="0" applyNumberFormat="1" applyFont="1" applyFill="1" applyBorder="1" applyAlignment="1">
      <alignment horizontal="left" vertical="top"/>
    </xf>
    <xf numFmtId="164" fontId="0" fillId="26" borderId="19" xfId="0" applyFill="1" applyBorder="1"/>
    <xf numFmtId="164" fontId="0" fillId="26" borderId="20" xfId="0" applyFill="1" applyBorder="1"/>
    <xf numFmtId="164" fontId="32" fillId="26" borderId="21" xfId="0" applyFont="1" applyFill="1" applyBorder="1"/>
    <xf numFmtId="164" fontId="25" fillId="0" borderId="21" xfId="0" applyFont="1" applyBorder="1"/>
    <xf numFmtId="164" fontId="28" fillId="0" borderId="19" xfId="38" applyFont="1" applyFill="1" applyBorder="1" applyAlignment="1">
      <alignment horizontal="left" vertical="top" wrapText="1"/>
    </xf>
    <xf numFmtId="164" fontId="0" fillId="0" borderId="20" xfId="0" applyBorder="1"/>
    <xf numFmtId="164" fontId="0" fillId="0" borderId="19" xfId="0" applyBorder="1"/>
    <xf numFmtId="164" fontId="0" fillId="0" borderId="21" xfId="0" applyBorder="1"/>
    <xf numFmtId="164" fontId="4" fillId="0" borderId="19" xfId="38" applyFont="1" applyFill="1" applyBorder="1" applyAlignment="1">
      <alignment vertical="center" wrapText="1"/>
    </xf>
    <xf numFmtId="164" fontId="0" fillId="0" borderId="18" xfId="0" applyBorder="1"/>
    <xf numFmtId="0" fontId="0" fillId="0" borderId="11" xfId="0" applyNumberFormat="1" applyBorder="1" applyAlignment="1">
      <alignment vertical="top"/>
    </xf>
    <xf numFmtId="0" fontId="0" fillId="0" borderId="0" xfId="0" applyNumberFormat="1" applyBorder="1" applyAlignment="1">
      <alignment vertical="top"/>
    </xf>
    <xf numFmtId="0" fontId="0" fillId="0" borderId="15" xfId="0" applyNumberFormat="1" applyBorder="1" applyAlignment="1">
      <alignment vertical="top"/>
    </xf>
    <xf numFmtId="0" fontId="0" fillId="0" borderId="19" xfId="0" applyNumberFormat="1" applyBorder="1" applyAlignment="1">
      <alignment vertical="top"/>
    </xf>
    <xf numFmtId="164" fontId="0" fillId="0" borderId="0" xfId="0" applyFill="1" applyBorder="1" applyAlignment="1">
      <alignment vertical="top"/>
    </xf>
    <xf numFmtId="164" fontId="0" fillId="0" borderId="14" xfId="0" applyFill="1" applyBorder="1"/>
    <xf numFmtId="0" fontId="0" fillId="0" borderId="0" xfId="0" applyNumberFormat="1" applyFill="1" applyBorder="1" applyAlignment="1">
      <alignment vertical="top"/>
    </xf>
    <xf numFmtId="0" fontId="34" fillId="0" borderId="15" xfId="0" applyNumberFormat="1" applyFont="1" applyBorder="1" applyAlignment="1">
      <alignment vertical="top"/>
    </xf>
    <xf numFmtId="164" fontId="35" fillId="0" borderId="15" xfId="83" applyFont="1" applyFill="1" applyBorder="1" applyAlignment="1">
      <alignment horizontal="left" vertical="top"/>
    </xf>
    <xf numFmtId="164" fontId="35" fillId="0" borderId="0" xfId="83" applyFont="1" applyFill="1" applyBorder="1" applyAlignment="1">
      <alignment horizontal="left" vertical="top"/>
    </xf>
    <xf numFmtId="164" fontId="0" fillId="25" borderId="16" xfId="0" applyFill="1" applyBorder="1"/>
    <xf numFmtId="164" fontId="28" fillId="0" borderId="0" xfId="38" applyFont="1" applyFill="1" applyBorder="1" applyAlignment="1">
      <alignment vertical="top" wrapText="1"/>
    </xf>
    <xf numFmtId="49" fontId="4" fillId="0" borderId="0" xfId="38" applyNumberFormat="1" applyFont="1" applyFill="1" applyBorder="1" applyAlignment="1">
      <alignment vertical="top" wrapText="1"/>
    </xf>
    <xf numFmtId="164" fontId="36" fillId="0" borderId="11" xfId="38" applyFont="1" applyFill="1" applyBorder="1" applyAlignment="1">
      <alignment vertical="top" wrapText="1"/>
    </xf>
    <xf numFmtId="164" fontId="4" fillId="25" borderId="0" xfId="38" applyFont="1" applyFill="1" applyBorder="1" applyAlignment="1">
      <alignment vertical="top" wrapText="1"/>
    </xf>
    <xf numFmtId="0" fontId="0" fillId="25" borderId="0" xfId="0" applyNumberFormat="1" applyFill="1" applyBorder="1" applyAlignment="1">
      <alignment vertical="top"/>
    </xf>
    <xf numFmtId="164" fontId="27" fillId="25" borderId="0" xfId="83" applyFont="1" applyFill="1" applyBorder="1" applyAlignment="1">
      <alignment horizontal="left" vertical="top"/>
    </xf>
    <xf numFmtId="164" fontId="27" fillId="25" borderId="0" xfId="83" applyFont="1" applyFill="1" applyBorder="1" applyAlignment="1">
      <alignment horizontal="left" vertical="center"/>
    </xf>
    <xf numFmtId="164" fontId="0" fillId="25" borderId="14" xfId="0" applyFill="1" applyBorder="1"/>
    <xf numFmtId="164" fontId="0" fillId="25" borderId="0" xfId="0" applyFill="1"/>
    <xf numFmtId="164" fontId="4" fillId="25" borderId="11" xfId="38" applyFont="1" applyFill="1" applyBorder="1" applyAlignment="1">
      <alignment vertical="top" wrapText="1"/>
    </xf>
    <xf numFmtId="0" fontId="0" fillId="25" borderId="11" xfId="0" applyNumberFormat="1" applyFill="1" applyBorder="1" applyAlignment="1">
      <alignment vertical="top"/>
    </xf>
    <xf numFmtId="164" fontId="27" fillId="25" borderId="11" xfId="83" applyFont="1" applyFill="1" applyBorder="1" applyAlignment="1">
      <alignment horizontal="left" vertical="top"/>
    </xf>
    <xf numFmtId="164" fontId="0" fillId="25" borderId="12" xfId="0" applyFill="1" applyBorder="1"/>
    <xf numFmtId="164" fontId="4" fillId="0" borderId="18" xfId="38" applyFont="1" applyFill="1" applyBorder="1" applyAlignment="1">
      <alignment horizontal="left" vertical="top" wrapText="1"/>
    </xf>
    <xf numFmtId="164" fontId="4" fillId="0" borderId="13" xfId="38" applyFont="1" applyFill="1" applyBorder="1" applyAlignment="1">
      <alignment horizontal="left" vertical="top" wrapText="1"/>
    </xf>
    <xf numFmtId="164" fontId="29" fillId="25" borderId="0" xfId="0" applyFont="1" applyFill="1" applyBorder="1" applyAlignment="1">
      <alignment horizontal="left"/>
    </xf>
    <xf numFmtId="164" fontId="4" fillId="0" borderId="0" xfId="38" applyFont="1" applyFill="1" applyBorder="1" applyAlignment="1">
      <alignment horizontal="left" vertical="top" wrapText="1"/>
    </xf>
    <xf numFmtId="164" fontId="4" fillId="0" borderId="15" xfId="38" applyFont="1" applyFill="1" applyBorder="1" applyAlignment="1">
      <alignment horizontal="left" vertical="top" wrapText="1"/>
    </xf>
    <xf numFmtId="49" fontId="4" fillId="0" borderId="11" xfId="38" applyNumberFormat="1" applyFont="1" applyFill="1" applyBorder="1" applyAlignment="1">
      <alignment horizontal="left" vertical="top" wrapText="1"/>
    </xf>
    <xf numFmtId="49" fontId="4" fillId="0" borderId="0" xfId="38" applyNumberFormat="1" applyFont="1" applyFill="1" applyBorder="1" applyAlignment="1">
      <alignment horizontal="left" vertical="top" wrapText="1"/>
    </xf>
    <xf numFmtId="164" fontId="3" fillId="27" borderId="17" xfId="82" applyFont="1" applyFill="1" applyBorder="1" applyAlignment="1">
      <alignment horizontal="justify" vertical="center"/>
    </xf>
    <xf numFmtId="164" fontId="37" fillId="27" borderId="15" xfId="82" applyFill="1" applyBorder="1" applyAlignment="1">
      <alignment horizontal="justify" vertical="center"/>
    </xf>
    <xf numFmtId="164" fontId="37" fillId="27" borderId="16" xfId="82" applyFill="1" applyBorder="1" applyAlignment="1">
      <alignment horizontal="justify" vertical="center"/>
    </xf>
    <xf numFmtId="164" fontId="29" fillId="25" borderId="19" xfId="0" applyFont="1" applyFill="1" applyBorder="1" applyAlignment="1">
      <alignment horizontal="left"/>
    </xf>
    <xf numFmtId="164" fontId="24" fillId="27" borderId="21" xfId="83" applyFont="1" applyFill="1" applyBorder="1" applyAlignment="1">
      <alignment horizontal="left" vertical="center"/>
    </xf>
    <xf numFmtId="164" fontId="24" fillId="27" borderId="19" xfId="83" applyFont="1" applyFill="1" applyBorder="1" applyAlignment="1">
      <alignment horizontal="left" vertical="center"/>
    </xf>
    <xf numFmtId="164" fontId="24" fillId="27" borderId="20" xfId="83" applyFont="1" applyFill="1" applyBorder="1" applyAlignment="1">
      <alignment horizontal="left" vertical="center"/>
    </xf>
    <xf numFmtId="164" fontId="3" fillId="27" borderId="21" xfId="82" applyFont="1" applyFill="1" applyBorder="1" applyAlignment="1">
      <alignment horizontal="justify" vertical="center"/>
    </xf>
    <xf numFmtId="164" fontId="37" fillId="27" borderId="19" xfId="82" applyFill="1" applyBorder="1" applyAlignment="1">
      <alignment horizontal="justify" vertical="center"/>
    </xf>
    <xf numFmtId="164" fontId="37" fillId="27" borderId="20" xfId="82" applyFill="1" applyBorder="1" applyAlignment="1">
      <alignment horizontal="justify" vertical="center"/>
    </xf>
    <xf numFmtId="164" fontId="28" fillId="0" borderId="0" xfId="38" applyFont="1" applyFill="1" applyBorder="1" applyAlignment="1">
      <alignment horizontal="left" vertical="top" wrapText="1"/>
    </xf>
    <xf numFmtId="164" fontId="28" fillId="0" borderId="15" xfId="38" applyFont="1" applyFill="1" applyBorder="1" applyAlignment="1">
      <alignment horizontal="left" vertical="top" wrapText="1"/>
    </xf>
    <xf numFmtId="164" fontId="28" fillId="0" borderId="11" xfId="38" applyFont="1" applyFill="1" applyBorder="1" applyAlignment="1">
      <alignment horizontal="left" vertical="top" wrapText="1"/>
    </xf>
    <xf numFmtId="164" fontId="4" fillId="0" borderId="17" xfId="38" applyFont="1" applyFill="1" applyBorder="1" applyAlignment="1">
      <alignment horizontal="left" vertical="top" wrapText="1"/>
    </xf>
  </cellXfs>
  <cellStyles count="96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Normal 2" xfId="37"/>
    <cellStyle name="Normal 2 2" xfId="38"/>
    <cellStyle name="Акцент1 2" xfId="39"/>
    <cellStyle name="Акцент1 3" xfId="40"/>
    <cellStyle name="Акцент2 2" xfId="41"/>
    <cellStyle name="Акцент2 3" xfId="42"/>
    <cellStyle name="Акцент3 2" xfId="43"/>
    <cellStyle name="Акцент3 3" xfId="44"/>
    <cellStyle name="Акцент4 2" xfId="45"/>
    <cellStyle name="Акцент4 3" xfId="46"/>
    <cellStyle name="Акцент5 2" xfId="47"/>
    <cellStyle name="Акцент5 3" xfId="48"/>
    <cellStyle name="Акцент6 2" xfId="49"/>
    <cellStyle name="Акцент6 3" xfId="50"/>
    <cellStyle name="Ввод  2" xfId="51"/>
    <cellStyle name="Ввод  3" xfId="52"/>
    <cellStyle name="Вывод 2" xfId="53"/>
    <cellStyle name="Вывод 3" xfId="54"/>
    <cellStyle name="Вычисление 2" xfId="55"/>
    <cellStyle name="Вычисление 3" xfId="56"/>
    <cellStyle name="Заголовок 1 2" xfId="57"/>
    <cellStyle name="Заголовок 1 3" xfId="58"/>
    <cellStyle name="Заголовок 2 2" xfId="59"/>
    <cellStyle name="Заголовок 2 3" xfId="60"/>
    <cellStyle name="Заголовок 3 2" xfId="61"/>
    <cellStyle name="Заголовок 3 3" xfId="62"/>
    <cellStyle name="Заголовок 4 2" xfId="63"/>
    <cellStyle name="Заголовок 4 3" xfId="64"/>
    <cellStyle name="Итог 2" xfId="65"/>
    <cellStyle name="Итог 3" xfId="66"/>
    <cellStyle name="Контрольная ячейка 2" xfId="67"/>
    <cellStyle name="Контрольная ячейка 3" xfId="68"/>
    <cellStyle name="Название 2" xfId="69"/>
    <cellStyle name="Название 3" xfId="70"/>
    <cellStyle name="Нейтральный 2" xfId="71"/>
    <cellStyle name="Нейтральный 3" xfId="72"/>
    <cellStyle name="Обычный" xfId="0" builtinId="0"/>
    <cellStyle name="Обычный 10" xfId="73"/>
    <cellStyle name="Обычный 2" xfId="74"/>
    <cellStyle name="Обычный 2 2" xfId="75"/>
    <cellStyle name="Обычный 3" xfId="76"/>
    <cellStyle name="Обычный 4" xfId="77"/>
    <cellStyle name="Обычный 4 2" xfId="78"/>
    <cellStyle name="Обычный 5" xfId="79"/>
    <cellStyle name="Обычный 6" xfId="80"/>
    <cellStyle name="Обычный 7" xfId="81"/>
    <cellStyle name="Обычный 8" xfId="82"/>
    <cellStyle name="Обычный 9" xfId="83"/>
    <cellStyle name="Плохой 2" xfId="84"/>
    <cellStyle name="Плохой 3" xfId="85"/>
    <cellStyle name="Пояснение 2" xfId="86"/>
    <cellStyle name="Пояснение 3" xfId="87"/>
    <cellStyle name="Примечание 2" xfId="88"/>
    <cellStyle name="Примечание 3" xfId="89"/>
    <cellStyle name="Связанная ячейка 2" xfId="90"/>
    <cellStyle name="Связанная ячейка 3" xfId="91"/>
    <cellStyle name="Текст предупреждения 2" xfId="92"/>
    <cellStyle name="Текст предупреждения 3" xfId="93"/>
    <cellStyle name="Хороший 2" xfId="94"/>
    <cellStyle name="Хороший 3" xfId="9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6"/>
  <sheetViews>
    <sheetView tabSelected="1" workbookViewId="0">
      <pane ySplit="1" topLeftCell="A65" activePane="bottomLeft" state="frozen"/>
      <selection pane="bottomLeft" activeCell="V67" sqref="V67"/>
    </sheetView>
  </sheetViews>
  <sheetFormatPr defaultRowHeight="15"/>
  <cols>
    <col min="1" max="1" width="17.5703125" customWidth="1"/>
    <col min="2" max="2" width="18.42578125" customWidth="1"/>
    <col min="3" max="3" width="27.28515625" customWidth="1"/>
    <col min="7" max="7" width="14.28515625" customWidth="1"/>
    <col min="8" max="8" width="11.5703125" customWidth="1"/>
    <col min="9" max="9" width="14" customWidth="1"/>
    <col min="10" max="10" width="16.140625" customWidth="1"/>
  </cols>
  <sheetData>
    <row r="1" spans="1:11" ht="25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2" t="s">
        <v>9</v>
      </c>
      <c r="K1" s="3" t="s">
        <v>10</v>
      </c>
    </row>
    <row r="2" spans="1:11">
      <c r="A2" s="110" t="s">
        <v>13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</row>
    <row r="3" spans="1:11">
      <c r="A3" s="6" t="s">
        <v>14</v>
      </c>
      <c r="B3" s="5"/>
      <c r="C3" s="5"/>
      <c r="D3" s="5"/>
      <c r="E3" s="5"/>
      <c r="F3" s="5"/>
      <c r="G3" s="5"/>
      <c r="H3" s="5"/>
      <c r="I3" s="5"/>
      <c r="J3" s="5"/>
      <c r="K3" s="45"/>
    </row>
    <row r="4" spans="1:11" ht="25.5" customHeight="1">
      <c r="A4" s="99" t="s">
        <v>33</v>
      </c>
      <c r="B4" s="118" t="s">
        <v>17</v>
      </c>
      <c r="C4" s="17" t="s">
        <v>15</v>
      </c>
      <c r="D4" s="17" t="s">
        <v>16</v>
      </c>
      <c r="E4" s="75">
        <v>3</v>
      </c>
      <c r="F4" s="19">
        <v>6000</v>
      </c>
      <c r="G4" s="20">
        <v>0</v>
      </c>
      <c r="H4" s="20">
        <f>E4*F4</f>
        <v>18000</v>
      </c>
      <c r="I4" s="20">
        <f>G4+H4</f>
        <v>18000</v>
      </c>
      <c r="J4" s="17" t="s">
        <v>90</v>
      </c>
      <c r="K4" s="22"/>
    </row>
    <row r="5" spans="1:11">
      <c r="A5" s="100"/>
      <c r="B5" s="116"/>
      <c r="C5" s="7" t="s">
        <v>18</v>
      </c>
      <c r="D5" s="7" t="s">
        <v>16</v>
      </c>
      <c r="E5" s="76">
        <v>1</v>
      </c>
      <c r="F5" s="25">
        <v>7000</v>
      </c>
      <c r="G5" s="8">
        <f>E5*F5</f>
        <v>7000</v>
      </c>
      <c r="H5" s="10">
        <v>0</v>
      </c>
      <c r="I5" s="10">
        <f t="shared" ref="I5:I28" si="0">G5+H5</f>
        <v>7000</v>
      </c>
      <c r="J5" s="8" t="s">
        <v>20</v>
      </c>
      <c r="K5" s="26"/>
    </row>
    <row r="6" spans="1:11">
      <c r="A6" s="100"/>
      <c r="B6" s="116"/>
      <c r="C6" s="7" t="s">
        <v>21</v>
      </c>
      <c r="D6" s="7" t="s">
        <v>16</v>
      </c>
      <c r="E6" s="81">
        <v>3</v>
      </c>
      <c r="F6" s="8">
        <v>300</v>
      </c>
      <c r="G6" s="8">
        <f>E6*F6</f>
        <v>900</v>
      </c>
      <c r="H6" s="10">
        <v>0</v>
      </c>
      <c r="I6" s="10">
        <f t="shared" si="0"/>
        <v>900</v>
      </c>
      <c r="J6" s="8" t="s">
        <v>20</v>
      </c>
      <c r="K6" s="26"/>
    </row>
    <row r="7" spans="1:11">
      <c r="A7" s="100"/>
      <c r="B7" s="116"/>
      <c r="C7" s="7" t="s">
        <v>22</v>
      </c>
      <c r="D7" s="7" t="s">
        <v>16</v>
      </c>
      <c r="E7" s="76">
        <v>1</v>
      </c>
      <c r="F7" s="8">
        <v>3500</v>
      </c>
      <c r="G7" s="8">
        <f>E7*F7</f>
        <v>3500</v>
      </c>
      <c r="H7" s="10">
        <v>0</v>
      </c>
      <c r="I7" s="10">
        <f t="shared" si="0"/>
        <v>3500</v>
      </c>
      <c r="J7" s="8" t="s">
        <v>20</v>
      </c>
      <c r="K7" s="26"/>
    </row>
    <row r="8" spans="1:11">
      <c r="A8" s="100"/>
      <c r="B8" s="116"/>
      <c r="C8" s="7" t="s">
        <v>23</v>
      </c>
      <c r="D8" s="7" t="s">
        <v>16</v>
      </c>
      <c r="E8" s="76">
        <v>1</v>
      </c>
      <c r="F8" s="8">
        <v>6000</v>
      </c>
      <c r="G8" s="8">
        <f>E8*F8</f>
        <v>6000</v>
      </c>
      <c r="H8" s="10">
        <v>0</v>
      </c>
      <c r="I8" s="10">
        <f t="shared" si="0"/>
        <v>6000</v>
      </c>
      <c r="J8" s="8" t="s">
        <v>20</v>
      </c>
      <c r="K8" s="26"/>
    </row>
    <row r="9" spans="1:11">
      <c r="A9" s="100"/>
      <c r="B9" s="86" t="s">
        <v>24</v>
      </c>
      <c r="C9" s="7" t="s">
        <v>116</v>
      </c>
      <c r="D9" s="87" t="s">
        <v>110</v>
      </c>
      <c r="E9" s="81">
        <v>60</v>
      </c>
      <c r="F9" s="10">
        <v>20</v>
      </c>
      <c r="G9" s="10">
        <v>0</v>
      </c>
      <c r="H9" s="10">
        <f>E9*F9</f>
        <v>1200</v>
      </c>
      <c r="I9" s="10">
        <f t="shared" si="0"/>
        <v>1200</v>
      </c>
      <c r="J9" s="8" t="s">
        <v>20</v>
      </c>
      <c r="K9" s="26"/>
    </row>
    <row r="10" spans="1:11" ht="27" customHeight="1">
      <c r="A10" s="100"/>
      <c r="B10" s="116" t="s">
        <v>25</v>
      </c>
      <c r="C10" s="7" t="s">
        <v>26</v>
      </c>
      <c r="D10" s="7" t="s">
        <v>32</v>
      </c>
      <c r="E10" s="76">
        <v>30</v>
      </c>
      <c r="F10" s="10">
        <v>10</v>
      </c>
      <c r="G10" s="10">
        <v>0</v>
      </c>
      <c r="H10" s="10">
        <f t="shared" ref="H10:H15" si="1">E10*F10</f>
        <v>300</v>
      </c>
      <c r="I10" s="10">
        <f t="shared" si="0"/>
        <v>300</v>
      </c>
      <c r="J10" s="7" t="s">
        <v>90</v>
      </c>
      <c r="K10" s="26"/>
    </row>
    <row r="11" spans="1:11" ht="25.5">
      <c r="A11" s="100"/>
      <c r="B11" s="116"/>
      <c r="C11" s="7" t="s">
        <v>27</v>
      </c>
      <c r="D11" s="7" t="s">
        <v>32</v>
      </c>
      <c r="E11" s="76">
        <v>120</v>
      </c>
      <c r="F11" s="10">
        <v>10</v>
      </c>
      <c r="G11" s="10">
        <f>E11*F11</f>
        <v>1200</v>
      </c>
      <c r="H11" s="10">
        <v>0</v>
      </c>
      <c r="I11" s="10">
        <f t="shared" si="0"/>
        <v>1200</v>
      </c>
      <c r="J11" s="7" t="s">
        <v>90</v>
      </c>
      <c r="K11" s="27"/>
    </row>
    <row r="12" spans="1:11" ht="25.5">
      <c r="A12" s="100"/>
      <c r="B12" s="116"/>
      <c r="C12" s="7" t="s">
        <v>28</v>
      </c>
      <c r="D12" s="7" t="s">
        <v>32</v>
      </c>
      <c r="E12" s="76">
        <v>100</v>
      </c>
      <c r="F12" s="10">
        <v>10</v>
      </c>
      <c r="G12" s="10">
        <v>0</v>
      </c>
      <c r="H12" s="10">
        <f t="shared" si="1"/>
        <v>1000</v>
      </c>
      <c r="I12" s="10">
        <f t="shared" si="0"/>
        <v>1000</v>
      </c>
      <c r="J12" s="7" t="s">
        <v>90</v>
      </c>
      <c r="K12" s="27"/>
    </row>
    <row r="13" spans="1:11" ht="25.5">
      <c r="A13" s="100"/>
      <c r="B13" s="116"/>
      <c r="C13" s="7" t="s">
        <v>29</v>
      </c>
      <c r="D13" s="7" t="s">
        <v>32</v>
      </c>
      <c r="E13" s="76">
        <v>100</v>
      </c>
      <c r="F13" s="10">
        <v>5</v>
      </c>
      <c r="G13" s="10">
        <v>0</v>
      </c>
      <c r="H13" s="10">
        <f t="shared" si="1"/>
        <v>500</v>
      </c>
      <c r="I13" s="10">
        <f t="shared" si="0"/>
        <v>500</v>
      </c>
      <c r="J13" s="7" t="s">
        <v>90</v>
      </c>
      <c r="K13" s="27"/>
    </row>
    <row r="14" spans="1:11" ht="25.5">
      <c r="A14" s="100"/>
      <c r="B14" s="116"/>
      <c r="C14" s="7" t="s">
        <v>30</v>
      </c>
      <c r="D14" s="7" t="s">
        <v>32</v>
      </c>
      <c r="E14" s="76">
        <v>30</v>
      </c>
      <c r="F14" s="10">
        <v>10</v>
      </c>
      <c r="G14" s="10">
        <v>0</v>
      </c>
      <c r="H14" s="10">
        <f t="shared" si="1"/>
        <v>300</v>
      </c>
      <c r="I14" s="10">
        <f t="shared" si="0"/>
        <v>300</v>
      </c>
      <c r="J14" s="7" t="s">
        <v>90</v>
      </c>
      <c r="K14" s="27"/>
    </row>
    <row r="15" spans="1:11" ht="25.5">
      <c r="A15" s="119"/>
      <c r="B15" s="117"/>
      <c r="C15" s="28" t="s">
        <v>31</v>
      </c>
      <c r="D15" s="28" t="s">
        <v>32</v>
      </c>
      <c r="E15" s="77">
        <v>600</v>
      </c>
      <c r="F15" s="30">
        <v>5</v>
      </c>
      <c r="G15" s="30">
        <v>0</v>
      </c>
      <c r="H15" s="30">
        <f t="shared" si="1"/>
        <v>3000</v>
      </c>
      <c r="I15" s="30">
        <f t="shared" si="0"/>
        <v>3000</v>
      </c>
      <c r="J15" s="28" t="s">
        <v>90</v>
      </c>
      <c r="K15" s="32"/>
    </row>
    <row r="16" spans="1:11" ht="18" customHeight="1">
      <c r="A16" s="99" t="s">
        <v>35</v>
      </c>
      <c r="B16" s="118" t="s">
        <v>34</v>
      </c>
      <c r="C16" s="17" t="s">
        <v>36</v>
      </c>
      <c r="D16" s="17" t="s">
        <v>16</v>
      </c>
      <c r="E16" s="75">
        <v>3</v>
      </c>
      <c r="F16" s="20">
        <v>200</v>
      </c>
      <c r="G16" s="20">
        <f>E16*F16</f>
        <v>600</v>
      </c>
      <c r="H16" s="20">
        <v>0</v>
      </c>
      <c r="I16" s="20">
        <f t="shared" si="0"/>
        <v>600</v>
      </c>
      <c r="J16" s="8" t="s">
        <v>20</v>
      </c>
      <c r="K16" s="33"/>
    </row>
    <row r="17" spans="1:11">
      <c r="A17" s="100"/>
      <c r="B17" s="116"/>
      <c r="C17" s="7" t="s">
        <v>37</v>
      </c>
      <c r="D17" s="7" t="s">
        <v>16</v>
      </c>
      <c r="E17" s="76">
        <v>3</v>
      </c>
      <c r="F17" s="10">
        <v>200</v>
      </c>
      <c r="G17" s="10">
        <f>E17*F17</f>
        <v>600</v>
      </c>
      <c r="H17" s="10">
        <v>0</v>
      </c>
      <c r="I17" s="10">
        <f t="shared" si="0"/>
        <v>600</v>
      </c>
      <c r="J17" s="8" t="s">
        <v>20</v>
      </c>
      <c r="K17" s="27"/>
    </row>
    <row r="18" spans="1:11">
      <c r="A18" s="100"/>
      <c r="B18" s="116"/>
      <c r="C18" s="7" t="s">
        <v>38</v>
      </c>
      <c r="D18" s="7" t="s">
        <v>16</v>
      </c>
      <c r="E18" s="76">
        <v>3</v>
      </c>
      <c r="F18" s="10">
        <v>200</v>
      </c>
      <c r="G18" s="10">
        <f>E18*F18</f>
        <v>600</v>
      </c>
      <c r="H18" s="10">
        <v>0</v>
      </c>
      <c r="I18" s="10">
        <f t="shared" si="0"/>
        <v>600</v>
      </c>
      <c r="J18" s="8" t="s">
        <v>20</v>
      </c>
      <c r="K18" s="27"/>
    </row>
    <row r="19" spans="1:11">
      <c r="A19" s="100"/>
      <c r="B19" s="116"/>
      <c r="C19" s="7" t="s">
        <v>39</v>
      </c>
      <c r="D19" s="7" t="s">
        <v>16</v>
      </c>
      <c r="E19" s="76">
        <v>1</v>
      </c>
      <c r="F19" s="10">
        <v>1000</v>
      </c>
      <c r="G19" s="10">
        <f>E19*F19</f>
        <v>1000</v>
      </c>
      <c r="H19" s="10">
        <v>0</v>
      </c>
      <c r="I19" s="10">
        <f t="shared" si="0"/>
        <v>1000</v>
      </c>
      <c r="J19" s="8" t="s">
        <v>20</v>
      </c>
      <c r="K19" s="27"/>
    </row>
    <row r="20" spans="1:11" ht="25.5">
      <c r="A20" s="119"/>
      <c r="B20" s="117"/>
      <c r="C20" s="28" t="s">
        <v>40</v>
      </c>
      <c r="D20" s="28" t="s">
        <v>16</v>
      </c>
      <c r="E20" s="77">
        <v>1</v>
      </c>
      <c r="F20" s="30">
        <v>1000</v>
      </c>
      <c r="G20" s="30">
        <f>(E20*F20)/2</f>
        <v>500</v>
      </c>
      <c r="H20" s="30">
        <f>(E20*F20)/2</f>
        <v>500</v>
      </c>
      <c r="I20" s="30">
        <f t="shared" si="0"/>
        <v>1000</v>
      </c>
      <c r="J20" s="31" t="s">
        <v>20</v>
      </c>
      <c r="K20" s="32"/>
    </row>
    <row r="21" spans="1:11">
      <c r="A21" s="99" t="s">
        <v>41</v>
      </c>
      <c r="B21" s="34"/>
      <c r="C21" s="88" t="s">
        <v>112</v>
      </c>
      <c r="D21" s="17" t="s">
        <v>16</v>
      </c>
      <c r="E21" s="75">
        <v>1</v>
      </c>
      <c r="F21" s="20">
        <v>1000</v>
      </c>
      <c r="G21" s="20">
        <f t="shared" ref="G21:G28" si="2">E21*F21</f>
        <v>1000</v>
      </c>
      <c r="H21" s="20">
        <v>0</v>
      </c>
      <c r="I21" s="20">
        <f t="shared" si="0"/>
        <v>1000</v>
      </c>
      <c r="J21" s="21" t="s">
        <v>20</v>
      </c>
      <c r="K21" s="33"/>
    </row>
    <row r="22" spans="1:11">
      <c r="A22" s="100"/>
      <c r="B22" s="12"/>
      <c r="C22" s="7" t="s">
        <v>113</v>
      </c>
      <c r="D22" s="7" t="s">
        <v>16</v>
      </c>
      <c r="E22" s="76">
        <v>1</v>
      </c>
      <c r="F22" s="10">
        <v>500</v>
      </c>
      <c r="G22" s="10">
        <f t="shared" si="2"/>
        <v>500</v>
      </c>
      <c r="H22" s="10">
        <v>0</v>
      </c>
      <c r="I22" s="10">
        <f t="shared" si="0"/>
        <v>500</v>
      </c>
      <c r="J22" s="8" t="s">
        <v>20</v>
      </c>
      <c r="K22" s="27"/>
    </row>
    <row r="23" spans="1:11" ht="25.5">
      <c r="A23" s="100"/>
      <c r="B23" s="11"/>
      <c r="C23" s="7" t="s">
        <v>42</v>
      </c>
      <c r="D23" s="7" t="s">
        <v>16</v>
      </c>
      <c r="E23" s="76">
        <v>1</v>
      </c>
      <c r="F23" s="10">
        <v>300</v>
      </c>
      <c r="G23" s="10">
        <v>0</v>
      </c>
      <c r="H23" s="10">
        <f>E23*F23</f>
        <v>300</v>
      </c>
      <c r="I23" s="10">
        <f t="shared" si="0"/>
        <v>300</v>
      </c>
      <c r="J23" s="7" t="s">
        <v>97</v>
      </c>
      <c r="K23" s="27"/>
    </row>
    <row r="24" spans="1:11" ht="25.5">
      <c r="A24" s="100"/>
      <c r="B24" s="11" t="s">
        <v>117</v>
      </c>
      <c r="C24" s="7" t="s">
        <v>111</v>
      </c>
      <c r="D24" s="7" t="s">
        <v>16</v>
      </c>
      <c r="E24" s="76">
        <v>1</v>
      </c>
      <c r="F24" s="10">
        <v>700</v>
      </c>
      <c r="G24" s="10">
        <f t="shared" si="2"/>
        <v>700</v>
      </c>
      <c r="H24" s="10">
        <v>0</v>
      </c>
      <c r="I24" s="10">
        <f t="shared" si="0"/>
        <v>700</v>
      </c>
      <c r="J24" s="8" t="s">
        <v>20</v>
      </c>
      <c r="K24" s="27"/>
    </row>
    <row r="25" spans="1:11">
      <c r="A25" s="100"/>
      <c r="B25" s="11"/>
      <c r="C25" s="7" t="s">
        <v>114</v>
      </c>
      <c r="D25" s="7" t="s">
        <v>16</v>
      </c>
      <c r="E25" s="76">
        <v>1</v>
      </c>
      <c r="F25" s="10">
        <v>1000</v>
      </c>
      <c r="G25" s="10">
        <f t="shared" si="2"/>
        <v>1000</v>
      </c>
      <c r="H25" s="10">
        <v>0</v>
      </c>
      <c r="I25" s="10">
        <f t="shared" si="0"/>
        <v>1000</v>
      </c>
      <c r="J25" s="8" t="s">
        <v>20</v>
      </c>
      <c r="K25" s="27"/>
    </row>
    <row r="26" spans="1:11">
      <c r="A26" s="35"/>
      <c r="B26" s="11"/>
      <c r="C26" s="7" t="s">
        <v>115</v>
      </c>
      <c r="D26" s="7" t="s">
        <v>16</v>
      </c>
      <c r="E26" s="76">
        <v>1</v>
      </c>
      <c r="F26" s="10">
        <v>1000</v>
      </c>
      <c r="G26" s="10">
        <f t="shared" si="2"/>
        <v>1000</v>
      </c>
      <c r="H26" s="10">
        <v>0</v>
      </c>
      <c r="I26" s="10">
        <f t="shared" si="0"/>
        <v>1000</v>
      </c>
      <c r="J26" s="8" t="s">
        <v>20</v>
      </c>
      <c r="K26" s="27"/>
    </row>
    <row r="27" spans="1:11" ht="25.5">
      <c r="A27" s="35"/>
      <c r="B27" s="11"/>
      <c r="C27" s="7" t="s">
        <v>43</v>
      </c>
      <c r="D27" s="7" t="s">
        <v>16</v>
      </c>
      <c r="E27" s="76">
        <v>1</v>
      </c>
      <c r="F27" s="10">
        <v>300</v>
      </c>
      <c r="G27" s="10">
        <v>0</v>
      </c>
      <c r="H27" s="10">
        <f>E27*F27</f>
        <v>300</v>
      </c>
      <c r="I27" s="10">
        <f t="shared" si="0"/>
        <v>300</v>
      </c>
      <c r="J27" s="7" t="s">
        <v>97</v>
      </c>
      <c r="K27" s="27"/>
    </row>
    <row r="28" spans="1:11" ht="25.5">
      <c r="A28" s="36"/>
      <c r="B28" s="37"/>
      <c r="C28" s="28" t="s">
        <v>44</v>
      </c>
      <c r="D28" s="28" t="s">
        <v>16</v>
      </c>
      <c r="E28" s="77">
        <v>150</v>
      </c>
      <c r="F28" s="30">
        <v>10</v>
      </c>
      <c r="G28" s="30">
        <f t="shared" si="2"/>
        <v>1500</v>
      </c>
      <c r="H28" s="30">
        <v>0</v>
      </c>
      <c r="I28" s="30">
        <f t="shared" si="0"/>
        <v>1500</v>
      </c>
      <c r="J28" s="30" t="s">
        <v>20</v>
      </c>
      <c r="K28" s="32"/>
    </row>
    <row r="29" spans="1:11">
      <c r="A29" s="68" t="s">
        <v>45</v>
      </c>
      <c r="B29" s="69"/>
      <c r="C29" s="41"/>
      <c r="D29" s="41"/>
      <c r="E29" s="42"/>
      <c r="F29" s="44"/>
      <c r="G29" s="43"/>
      <c r="H29" s="44"/>
      <c r="I29" s="44"/>
      <c r="J29" s="44"/>
      <c r="K29" s="70"/>
    </row>
    <row r="30" spans="1:11" ht="24.75" customHeight="1">
      <c r="A30" s="24"/>
      <c r="B30" s="102" t="s">
        <v>47</v>
      </c>
      <c r="C30" s="7" t="s">
        <v>46</v>
      </c>
      <c r="D30" s="7" t="s">
        <v>11</v>
      </c>
      <c r="E30" s="76">
        <f>10*2</f>
        <v>20</v>
      </c>
      <c r="F30" s="10">
        <v>5</v>
      </c>
      <c r="G30" s="10">
        <f>E30*F30</f>
        <v>100</v>
      </c>
      <c r="H30" s="10"/>
      <c r="I30" s="10">
        <f t="shared" ref="I30:I37" si="3">G30+H30</f>
        <v>100</v>
      </c>
      <c r="J30" s="10" t="s">
        <v>20</v>
      </c>
      <c r="K30" s="27"/>
    </row>
    <row r="31" spans="1:11">
      <c r="A31" s="40"/>
      <c r="B31" s="103"/>
      <c r="C31" s="28" t="s">
        <v>48</v>
      </c>
      <c r="D31" s="28" t="s">
        <v>11</v>
      </c>
      <c r="E31" s="77">
        <f>10*2</f>
        <v>20</v>
      </c>
      <c r="F31" s="30">
        <v>10</v>
      </c>
      <c r="G31" s="30">
        <f>E31*F31</f>
        <v>200</v>
      </c>
      <c r="H31" s="30"/>
      <c r="I31" s="30">
        <f t="shared" si="3"/>
        <v>200</v>
      </c>
      <c r="J31" s="30" t="s">
        <v>20</v>
      </c>
      <c r="K31" s="32"/>
    </row>
    <row r="32" spans="1:11">
      <c r="A32" s="68" t="s">
        <v>49</v>
      </c>
      <c r="B32" s="69"/>
      <c r="C32" s="41"/>
      <c r="D32" s="41"/>
      <c r="E32" s="42"/>
      <c r="F32" s="44"/>
      <c r="G32" s="43"/>
      <c r="H32" s="44"/>
      <c r="I32" s="44"/>
      <c r="J32" s="44"/>
      <c r="K32" s="70"/>
    </row>
    <row r="33" spans="1:11" ht="25.5">
      <c r="A33" s="24"/>
      <c r="B33" s="11"/>
      <c r="C33" s="7" t="s">
        <v>51</v>
      </c>
      <c r="D33" s="7" t="s">
        <v>50</v>
      </c>
      <c r="E33" s="76">
        <v>3</v>
      </c>
      <c r="F33" s="10">
        <v>1000</v>
      </c>
      <c r="G33" s="10">
        <v>0</v>
      </c>
      <c r="H33" s="10">
        <f>E33*F33</f>
        <v>3000</v>
      </c>
      <c r="I33" s="10">
        <f t="shared" si="3"/>
        <v>3000</v>
      </c>
      <c r="J33" s="10" t="s">
        <v>19</v>
      </c>
      <c r="K33" s="27"/>
    </row>
    <row r="34" spans="1:11">
      <c r="A34" s="24"/>
      <c r="B34" s="11"/>
      <c r="C34" s="7" t="s">
        <v>52</v>
      </c>
      <c r="D34" s="7" t="s">
        <v>12</v>
      </c>
      <c r="E34" s="76">
        <f>3*200</f>
        <v>600</v>
      </c>
      <c r="F34" s="10">
        <v>12.5</v>
      </c>
      <c r="G34" s="10">
        <v>0</v>
      </c>
      <c r="H34" s="10">
        <f>E34*F34</f>
        <v>7500</v>
      </c>
      <c r="I34" s="10">
        <f t="shared" si="3"/>
        <v>7500</v>
      </c>
      <c r="J34" s="10" t="s">
        <v>19</v>
      </c>
      <c r="K34" s="27"/>
    </row>
    <row r="35" spans="1:11" ht="25.5">
      <c r="A35" s="40"/>
      <c r="B35" s="37"/>
      <c r="C35" s="28" t="s">
        <v>53</v>
      </c>
      <c r="D35" s="28" t="s">
        <v>12</v>
      </c>
      <c r="E35" s="77">
        <f>3*200</f>
        <v>600</v>
      </c>
      <c r="F35" s="30">
        <v>12.5</v>
      </c>
      <c r="G35" s="30">
        <v>0</v>
      </c>
      <c r="H35" s="30">
        <f>E35*F35</f>
        <v>7500</v>
      </c>
      <c r="I35" s="30">
        <f t="shared" si="3"/>
        <v>7500</v>
      </c>
      <c r="J35" s="30" t="s">
        <v>19</v>
      </c>
      <c r="K35" s="32"/>
    </row>
    <row r="36" spans="1:11">
      <c r="A36" s="68" t="s">
        <v>55</v>
      </c>
      <c r="B36" s="69"/>
      <c r="C36" s="41"/>
      <c r="D36" s="41"/>
      <c r="E36" s="42"/>
      <c r="F36" s="44"/>
      <c r="G36" s="44"/>
      <c r="H36" s="44"/>
      <c r="I36" s="44"/>
      <c r="J36" s="44"/>
      <c r="K36" s="70"/>
    </row>
    <row r="37" spans="1:11" ht="25.5">
      <c r="A37" s="40"/>
      <c r="B37" s="37"/>
      <c r="C37" s="28" t="s">
        <v>54</v>
      </c>
      <c r="D37" s="28" t="s">
        <v>32</v>
      </c>
      <c r="E37" s="76">
        <v>600</v>
      </c>
      <c r="F37" s="30">
        <v>5</v>
      </c>
      <c r="G37" s="30">
        <v>0</v>
      </c>
      <c r="H37" s="30">
        <f>E37*F37</f>
        <v>3000</v>
      </c>
      <c r="I37" s="30">
        <f t="shared" si="3"/>
        <v>3000</v>
      </c>
      <c r="J37" s="30"/>
      <c r="K37" s="32"/>
    </row>
    <row r="38" spans="1:11">
      <c r="A38" s="68" t="s">
        <v>56</v>
      </c>
      <c r="B38" s="69"/>
      <c r="C38" s="41"/>
      <c r="D38" s="41"/>
      <c r="E38" s="42"/>
      <c r="F38" s="44"/>
      <c r="G38" s="44"/>
      <c r="H38" s="44"/>
      <c r="I38" s="44"/>
      <c r="J38" s="44"/>
      <c r="K38" s="70"/>
    </row>
    <row r="39" spans="1:11" ht="25.5">
      <c r="A39" s="24"/>
      <c r="B39" s="11"/>
      <c r="C39" s="7" t="s">
        <v>60</v>
      </c>
      <c r="D39" s="7"/>
      <c r="E39" s="23"/>
      <c r="F39" s="10">
        <v>0</v>
      </c>
      <c r="G39" s="10">
        <v>0</v>
      </c>
      <c r="H39" s="10">
        <v>0</v>
      </c>
      <c r="I39" s="10">
        <v>0</v>
      </c>
      <c r="J39" s="7" t="s">
        <v>63</v>
      </c>
      <c r="K39" s="27"/>
    </row>
    <row r="40" spans="1:11" ht="25.5">
      <c r="A40" s="24"/>
      <c r="B40" s="11"/>
      <c r="C40" s="7" t="s">
        <v>61</v>
      </c>
      <c r="D40" s="7"/>
      <c r="E40" s="23"/>
      <c r="F40" s="10">
        <v>0</v>
      </c>
      <c r="G40" s="10">
        <v>0</v>
      </c>
      <c r="H40" s="10">
        <v>0</v>
      </c>
      <c r="I40" s="10">
        <v>0</v>
      </c>
      <c r="J40" s="7" t="s">
        <v>63</v>
      </c>
      <c r="K40" s="27"/>
    </row>
    <row r="41" spans="1:11" ht="25.5">
      <c r="A41" s="40"/>
      <c r="B41" s="37"/>
      <c r="C41" s="28" t="s">
        <v>62</v>
      </c>
      <c r="D41" s="28"/>
      <c r="E41" s="29"/>
      <c r="F41" s="10">
        <v>0</v>
      </c>
      <c r="G41" s="30">
        <v>0</v>
      </c>
      <c r="H41" s="30">
        <v>0</v>
      </c>
      <c r="I41" s="30">
        <v>0</v>
      </c>
      <c r="J41" s="28" t="s">
        <v>63</v>
      </c>
      <c r="K41" s="32"/>
    </row>
    <row r="42" spans="1:11">
      <c r="A42" s="68" t="s">
        <v>108</v>
      </c>
      <c r="B42" s="69"/>
      <c r="C42" s="41"/>
      <c r="D42" s="41"/>
      <c r="E42" s="42"/>
      <c r="F42" s="44"/>
      <c r="G42" s="44"/>
      <c r="H42" s="44"/>
      <c r="I42" s="44"/>
      <c r="J42" s="41"/>
      <c r="K42" s="70"/>
    </row>
    <row r="43" spans="1:11" ht="17.25" customHeight="1">
      <c r="A43" s="104" t="s">
        <v>109</v>
      </c>
      <c r="B43" s="104"/>
      <c r="C43" s="7" t="s">
        <v>107</v>
      </c>
      <c r="D43" s="7"/>
      <c r="E43" s="76">
        <v>1</v>
      </c>
      <c r="F43" s="23">
        <v>700</v>
      </c>
      <c r="G43" s="10">
        <f>E43*F43</f>
        <v>700</v>
      </c>
      <c r="H43" s="10">
        <v>0</v>
      </c>
      <c r="I43" s="10"/>
      <c r="J43" s="10" t="s">
        <v>20</v>
      </c>
      <c r="K43" s="33"/>
    </row>
    <row r="44" spans="1:11">
      <c r="A44" s="105"/>
      <c r="B44" s="105"/>
      <c r="C44" s="7" t="s">
        <v>105</v>
      </c>
      <c r="D44" s="7"/>
      <c r="E44" s="76">
        <v>1</v>
      </c>
      <c r="F44" s="23">
        <v>150</v>
      </c>
      <c r="G44" s="10">
        <f>E44*F44</f>
        <v>150</v>
      </c>
      <c r="H44" s="10">
        <v>0</v>
      </c>
      <c r="I44" s="10"/>
      <c r="J44" s="10" t="s">
        <v>20</v>
      </c>
      <c r="K44" s="27"/>
    </row>
    <row r="45" spans="1:11">
      <c r="A45" s="105"/>
      <c r="B45" s="105"/>
      <c r="C45" s="7" t="s">
        <v>106</v>
      </c>
      <c r="D45" s="7"/>
      <c r="E45" s="76">
        <v>1</v>
      </c>
      <c r="F45" s="23">
        <v>1650</v>
      </c>
      <c r="G45" s="10">
        <f>E45*F45</f>
        <v>1650</v>
      </c>
      <c r="H45" s="10">
        <v>0</v>
      </c>
      <c r="I45" s="10"/>
      <c r="J45" s="10" t="s">
        <v>20</v>
      </c>
      <c r="K45" s="27"/>
    </row>
    <row r="46" spans="1:11">
      <c r="A46" s="13"/>
      <c r="B46" s="101" t="s">
        <v>73</v>
      </c>
      <c r="C46" s="101"/>
      <c r="D46" s="14"/>
      <c r="E46" s="15"/>
      <c r="F46" s="16"/>
      <c r="G46" s="46">
        <f>SUM(G4:G45)</f>
        <v>30400</v>
      </c>
      <c r="H46" s="46">
        <f>SUM(H4:H39)</f>
        <v>46400</v>
      </c>
      <c r="I46" s="46">
        <f>SUM(I4:I39)</f>
        <v>74300</v>
      </c>
      <c r="J46" s="16"/>
      <c r="K46" s="85"/>
    </row>
    <row r="47" spans="1:11">
      <c r="A47" s="113" t="s">
        <v>57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5"/>
    </row>
    <row r="48" spans="1:11" ht="15.75" customHeight="1">
      <c r="A48" s="38" t="s">
        <v>98</v>
      </c>
      <c r="B48" s="39"/>
      <c r="C48" s="17"/>
      <c r="D48" s="17"/>
      <c r="E48" s="18"/>
      <c r="F48" s="20"/>
      <c r="G48" s="20"/>
      <c r="H48" s="20"/>
      <c r="I48" s="20"/>
      <c r="J48" s="20"/>
      <c r="K48" s="33"/>
    </row>
    <row r="49" spans="1:16" ht="15.75" customHeight="1">
      <c r="A49" s="24"/>
      <c r="B49" s="11"/>
      <c r="C49" s="7"/>
      <c r="D49" s="7"/>
      <c r="E49" s="79"/>
      <c r="F49" s="10">
        <v>0</v>
      </c>
      <c r="G49" s="10">
        <v>0</v>
      </c>
      <c r="H49" s="10">
        <v>0</v>
      </c>
      <c r="I49" s="10"/>
      <c r="J49" s="10"/>
      <c r="K49" s="80"/>
    </row>
    <row r="50" spans="1:16">
      <c r="A50" s="40" t="s">
        <v>99</v>
      </c>
      <c r="B50" s="37"/>
      <c r="C50" s="28"/>
      <c r="D50" s="28"/>
      <c r="E50" s="29"/>
      <c r="F50" s="30"/>
      <c r="G50" s="30"/>
      <c r="H50" s="30"/>
      <c r="I50" s="30"/>
      <c r="J50" s="30"/>
      <c r="K50" s="32"/>
    </row>
    <row r="51" spans="1:16" ht="80.25" customHeight="1">
      <c r="A51" s="50"/>
      <c r="B51" s="51"/>
      <c r="C51" s="28" t="s">
        <v>84</v>
      </c>
      <c r="D51" s="28" t="s">
        <v>50</v>
      </c>
      <c r="E51" s="77">
        <v>18</v>
      </c>
      <c r="F51" s="30">
        <v>600</v>
      </c>
      <c r="G51" s="30">
        <v>0</v>
      </c>
      <c r="H51" s="30">
        <f>E51*F51</f>
        <v>10800</v>
      </c>
      <c r="I51" s="30">
        <f t="shared" ref="I51:I56" si="4">G51+H51</f>
        <v>10800</v>
      </c>
      <c r="J51" s="28" t="s">
        <v>86</v>
      </c>
      <c r="K51" s="32"/>
    </row>
    <row r="52" spans="1:16">
      <c r="A52" s="68" t="s">
        <v>100</v>
      </c>
      <c r="B52" s="71"/>
      <c r="C52" s="71"/>
      <c r="D52" s="71"/>
      <c r="E52" s="71"/>
      <c r="F52" s="71"/>
      <c r="G52" s="71"/>
      <c r="H52" s="71"/>
      <c r="I52" s="71"/>
      <c r="J52" s="71"/>
      <c r="K52" s="70"/>
    </row>
    <row r="53" spans="1:16" ht="66.75" customHeight="1">
      <c r="A53" s="72"/>
      <c r="B53" s="41" t="s">
        <v>65</v>
      </c>
      <c r="C53" s="41" t="s">
        <v>93</v>
      </c>
      <c r="D53" s="41" t="s">
        <v>64</v>
      </c>
      <c r="E53" s="77">
        <v>2</v>
      </c>
      <c r="F53" s="44">
        <v>500</v>
      </c>
      <c r="G53" s="44">
        <f>E53*F53</f>
        <v>1000</v>
      </c>
      <c r="H53" s="44">
        <v>0</v>
      </c>
      <c r="I53" s="44">
        <f t="shared" si="4"/>
        <v>1000</v>
      </c>
      <c r="J53" s="44" t="s">
        <v>20</v>
      </c>
      <c r="K53" s="70"/>
    </row>
    <row r="54" spans="1:16">
      <c r="A54" s="68" t="s">
        <v>101</v>
      </c>
      <c r="B54" s="71"/>
      <c r="C54" s="71"/>
      <c r="D54" s="71"/>
      <c r="E54" s="71"/>
      <c r="F54" s="44"/>
      <c r="G54" s="44"/>
      <c r="H54" s="71"/>
      <c r="I54" s="71"/>
      <c r="J54" s="71"/>
      <c r="K54" s="70"/>
    </row>
    <row r="55" spans="1:16" ht="38.25">
      <c r="A55" s="49"/>
      <c r="B55" s="48"/>
      <c r="C55" s="7" t="s">
        <v>91</v>
      </c>
      <c r="D55" s="7" t="s">
        <v>59</v>
      </c>
      <c r="E55" s="76">
        <f>2*25</f>
        <v>50</v>
      </c>
      <c r="F55" s="10">
        <v>5</v>
      </c>
      <c r="G55" s="10">
        <f>E55*F55</f>
        <v>250</v>
      </c>
      <c r="H55" s="10">
        <v>0</v>
      </c>
      <c r="I55" s="10">
        <f t="shared" si="4"/>
        <v>250</v>
      </c>
      <c r="J55" s="7" t="s">
        <v>85</v>
      </c>
      <c r="K55" s="27"/>
    </row>
    <row r="56" spans="1:16" ht="38.25">
      <c r="A56" s="50"/>
      <c r="B56" s="51"/>
      <c r="C56" s="28" t="s">
        <v>92</v>
      </c>
      <c r="D56" s="28" t="s">
        <v>59</v>
      </c>
      <c r="E56" s="77">
        <f>2*25</f>
        <v>50</v>
      </c>
      <c r="F56" s="30">
        <v>5</v>
      </c>
      <c r="G56" s="30">
        <f>E56*F56</f>
        <v>250</v>
      </c>
      <c r="H56" s="30">
        <v>0</v>
      </c>
      <c r="I56" s="30">
        <f t="shared" si="4"/>
        <v>250</v>
      </c>
      <c r="J56" s="28" t="s">
        <v>85</v>
      </c>
      <c r="K56" s="32"/>
    </row>
    <row r="57" spans="1:16">
      <c r="A57" s="54"/>
      <c r="B57" s="109" t="s">
        <v>75</v>
      </c>
      <c r="C57" s="109"/>
      <c r="D57" s="55"/>
      <c r="E57" s="56"/>
      <c r="F57" s="57"/>
      <c r="G57" s="58">
        <f>SUM(G48:G56)</f>
        <v>1500</v>
      </c>
      <c r="H57" s="58">
        <f>SUM(H48:H56)</f>
        <v>10800</v>
      </c>
      <c r="I57" s="58">
        <f>SUM(I48:I56)</f>
        <v>12300</v>
      </c>
      <c r="J57" s="59"/>
      <c r="K57" s="60"/>
    </row>
    <row r="58" spans="1:16">
      <c r="A58" s="106" t="s">
        <v>66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8"/>
    </row>
    <row r="59" spans="1:16" s="52" customFormat="1">
      <c r="A59" s="68" t="s">
        <v>102</v>
      </c>
      <c r="B59" s="69"/>
      <c r="C59" s="41"/>
      <c r="D59" s="41"/>
      <c r="E59" s="42"/>
      <c r="F59" s="44"/>
      <c r="G59" s="44"/>
      <c r="H59" s="44"/>
      <c r="I59" s="44"/>
      <c r="J59" s="44"/>
      <c r="K59" s="70"/>
    </row>
    <row r="60" spans="1:16" ht="38.25">
      <c r="A60" s="68"/>
      <c r="B60" s="69"/>
      <c r="C60" s="41" t="s">
        <v>58</v>
      </c>
      <c r="D60" s="41" t="s">
        <v>59</v>
      </c>
      <c r="E60" s="78">
        <v>50</v>
      </c>
      <c r="F60" s="44">
        <v>10</v>
      </c>
      <c r="G60" s="44">
        <f>E60*F60</f>
        <v>500</v>
      </c>
      <c r="H60" s="44">
        <v>0</v>
      </c>
      <c r="I60" s="44">
        <f>G60+H60</f>
        <v>500</v>
      </c>
      <c r="J60" s="41" t="s">
        <v>85</v>
      </c>
      <c r="K60" s="70"/>
    </row>
    <row r="61" spans="1:16">
      <c r="A61" s="68" t="s">
        <v>103</v>
      </c>
      <c r="B61" s="71"/>
      <c r="C61" s="73"/>
      <c r="D61" s="71"/>
      <c r="E61" s="71"/>
      <c r="F61" s="71"/>
      <c r="G61" s="71"/>
      <c r="H61" s="71"/>
      <c r="I61" s="71"/>
      <c r="J61" s="71"/>
      <c r="K61" s="70"/>
    </row>
    <row r="62" spans="1:16" ht="25.5">
      <c r="A62" s="38"/>
      <c r="B62" s="47"/>
      <c r="C62" s="95" t="s">
        <v>67</v>
      </c>
      <c r="D62" s="95" t="s">
        <v>68</v>
      </c>
      <c r="E62" s="96">
        <v>1</v>
      </c>
      <c r="F62" s="97">
        <v>3000</v>
      </c>
      <c r="G62" s="97">
        <f t="shared" ref="G62:G72" si="5">E62*F62</f>
        <v>3000</v>
      </c>
      <c r="H62" s="97">
        <v>0</v>
      </c>
      <c r="I62" s="97">
        <f t="shared" ref="I62:I74" si="6">G62+H62</f>
        <v>3000</v>
      </c>
      <c r="J62" s="95" t="s">
        <v>87</v>
      </c>
      <c r="K62" s="98"/>
      <c r="L62" s="94" t="s">
        <v>118</v>
      </c>
      <c r="M62" s="94"/>
      <c r="N62" s="94"/>
      <c r="O62" s="94"/>
      <c r="P62" s="94"/>
    </row>
    <row r="63" spans="1:16" ht="25.5">
      <c r="A63" s="49"/>
      <c r="B63" s="48"/>
      <c r="C63" s="7" t="s">
        <v>94</v>
      </c>
      <c r="D63" s="7" t="s">
        <v>16</v>
      </c>
      <c r="E63" s="76">
        <f>(500*2)</f>
        <v>1000</v>
      </c>
      <c r="F63" s="10">
        <v>2</v>
      </c>
      <c r="G63" s="10">
        <f t="shared" si="5"/>
        <v>2000</v>
      </c>
      <c r="H63" s="10">
        <v>0</v>
      </c>
      <c r="I63" s="10">
        <f t="shared" si="6"/>
        <v>2000</v>
      </c>
      <c r="J63" s="7" t="s">
        <v>87</v>
      </c>
      <c r="K63" s="27"/>
    </row>
    <row r="64" spans="1:16" ht="25.5">
      <c r="A64" s="49"/>
      <c r="B64" s="48"/>
      <c r="C64" s="89" t="s">
        <v>95</v>
      </c>
      <c r="D64" s="89" t="s">
        <v>16</v>
      </c>
      <c r="E64" s="90">
        <v>1</v>
      </c>
      <c r="F64" s="91">
        <v>250</v>
      </c>
      <c r="G64" s="91">
        <f t="shared" si="5"/>
        <v>250</v>
      </c>
      <c r="H64" s="91">
        <v>0</v>
      </c>
      <c r="I64" s="91">
        <f t="shared" si="6"/>
        <v>250</v>
      </c>
      <c r="J64" s="89" t="s">
        <v>87</v>
      </c>
      <c r="K64" s="93"/>
      <c r="L64" s="94" t="s">
        <v>118</v>
      </c>
      <c r="M64" s="94"/>
      <c r="N64" s="94"/>
      <c r="O64" s="94"/>
      <c r="P64" s="94"/>
    </row>
    <row r="65" spans="1:16" ht="25.5">
      <c r="A65" s="50"/>
      <c r="B65" s="51"/>
      <c r="C65" s="28" t="s">
        <v>96</v>
      </c>
      <c r="D65" s="28" t="s">
        <v>16</v>
      </c>
      <c r="E65" s="77">
        <v>100</v>
      </c>
      <c r="F65" s="30">
        <v>1</v>
      </c>
      <c r="G65" s="30">
        <f t="shared" si="5"/>
        <v>100</v>
      </c>
      <c r="H65" s="30">
        <v>0</v>
      </c>
      <c r="I65" s="30">
        <f t="shared" si="6"/>
        <v>100</v>
      </c>
      <c r="J65" s="28" t="s">
        <v>87</v>
      </c>
      <c r="K65" s="32"/>
    </row>
    <row r="66" spans="1:16">
      <c r="A66" s="24" t="s">
        <v>69</v>
      </c>
      <c r="B66" s="48"/>
      <c r="C66" s="1"/>
      <c r="D66" s="48"/>
      <c r="E66" s="48"/>
      <c r="F66" s="48"/>
      <c r="G66" s="48"/>
      <c r="H66" s="10"/>
      <c r="I66" s="10"/>
      <c r="J66" s="48"/>
      <c r="K66" s="27"/>
    </row>
    <row r="67" spans="1:16" ht="38.25">
      <c r="A67" s="74"/>
      <c r="B67" s="17" t="s">
        <v>71</v>
      </c>
      <c r="C67" s="17" t="s">
        <v>70</v>
      </c>
      <c r="D67" s="17" t="s">
        <v>59</v>
      </c>
      <c r="E67" s="75">
        <v>50</v>
      </c>
      <c r="F67" s="20">
        <v>10</v>
      </c>
      <c r="G67" s="20">
        <f t="shared" si="5"/>
        <v>500</v>
      </c>
      <c r="H67" s="20">
        <v>0</v>
      </c>
      <c r="I67" s="20">
        <f t="shared" si="6"/>
        <v>500</v>
      </c>
      <c r="J67" s="17" t="s">
        <v>88</v>
      </c>
      <c r="K67" s="33"/>
    </row>
    <row r="68" spans="1:16" ht="38.25">
      <c r="A68" s="49"/>
      <c r="B68" s="7" t="s">
        <v>72</v>
      </c>
      <c r="C68" s="7" t="s">
        <v>70</v>
      </c>
      <c r="D68" s="7" t="s">
        <v>59</v>
      </c>
      <c r="E68" s="76">
        <v>50</v>
      </c>
      <c r="F68" s="10">
        <v>20</v>
      </c>
      <c r="G68" s="10">
        <f t="shared" si="5"/>
        <v>1000</v>
      </c>
      <c r="H68" s="10">
        <v>0</v>
      </c>
      <c r="I68" s="10">
        <f t="shared" si="6"/>
        <v>1000</v>
      </c>
      <c r="J68" s="7" t="s">
        <v>88</v>
      </c>
      <c r="K68" s="27"/>
    </row>
    <row r="69" spans="1:16" ht="25.5">
      <c r="A69" s="49"/>
      <c r="B69" s="7" t="s">
        <v>82</v>
      </c>
      <c r="C69" s="89" t="s">
        <v>76</v>
      </c>
      <c r="D69" s="89" t="s">
        <v>77</v>
      </c>
      <c r="E69" s="90">
        <v>12</v>
      </c>
      <c r="F69" s="91">
        <v>150</v>
      </c>
      <c r="G69" s="91">
        <f t="shared" si="5"/>
        <v>1800</v>
      </c>
      <c r="H69" s="91">
        <v>0</v>
      </c>
      <c r="I69" s="91">
        <f t="shared" si="6"/>
        <v>1800</v>
      </c>
      <c r="J69" s="92" t="s">
        <v>20</v>
      </c>
      <c r="K69" s="93"/>
      <c r="L69" s="94" t="s">
        <v>119</v>
      </c>
      <c r="M69" s="94"/>
      <c r="N69" s="94"/>
      <c r="O69" s="94"/>
      <c r="P69" s="94"/>
    </row>
    <row r="70" spans="1:16" ht="25.5">
      <c r="A70" s="49"/>
      <c r="B70" s="7" t="s">
        <v>82</v>
      </c>
      <c r="C70" s="89" t="s">
        <v>78</v>
      </c>
      <c r="D70" s="89" t="s">
        <v>77</v>
      </c>
      <c r="E70" s="90">
        <v>12</v>
      </c>
      <c r="F70" s="91">
        <v>100</v>
      </c>
      <c r="G70" s="91">
        <f t="shared" si="5"/>
        <v>1200</v>
      </c>
      <c r="H70" s="91">
        <v>0</v>
      </c>
      <c r="I70" s="91">
        <f t="shared" si="6"/>
        <v>1200</v>
      </c>
      <c r="J70" s="92" t="s">
        <v>20</v>
      </c>
      <c r="K70" s="93"/>
      <c r="L70" s="94" t="s">
        <v>119</v>
      </c>
      <c r="M70" s="94"/>
      <c r="N70" s="94"/>
      <c r="O70" s="94"/>
      <c r="P70" s="94"/>
    </row>
    <row r="71" spans="1:16" ht="25.5">
      <c r="A71" s="49"/>
      <c r="B71" s="7" t="s">
        <v>82</v>
      </c>
      <c r="C71" s="89" t="s">
        <v>79</v>
      </c>
      <c r="D71" s="89" t="s">
        <v>80</v>
      </c>
      <c r="E71" s="90">
        <f>2*12</f>
        <v>24</v>
      </c>
      <c r="F71" s="91">
        <v>75</v>
      </c>
      <c r="G71" s="91">
        <f t="shared" si="5"/>
        <v>1800</v>
      </c>
      <c r="H71" s="91">
        <v>0</v>
      </c>
      <c r="I71" s="91">
        <f t="shared" si="6"/>
        <v>1800</v>
      </c>
      <c r="J71" s="92" t="s">
        <v>20</v>
      </c>
      <c r="K71" s="93"/>
      <c r="L71" s="94" t="s">
        <v>119</v>
      </c>
      <c r="M71" s="94"/>
      <c r="N71" s="94"/>
      <c r="O71" s="94"/>
      <c r="P71" s="94"/>
    </row>
    <row r="72" spans="1:16" ht="38.25">
      <c r="A72" s="49"/>
      <c r="B72" s="7" t="s">
        <v>83</v>
      </c>
      <c r="C72" s="7" t="s">
        <v>81</v>
      </c>
      <c r="D72" s="7"/>
      <c r="E72" s="76">
        <v>2</v>
      </c>
      <c r="F72" s="10">
        <v>300</v>
      </c>
      <c r="G72" s="10">
        <f t="shared" si="5"/>
        <v>600</v>
      </c>
      <c r="H72" s="10">
        <v>0</v>
      </c>
      <c r="I72" s="10">
        <f t="shared" si="6"/>
        <v>600</v>
      </c>
      <c r="J72" s="8" t="s">
        <v>20</v>
      </c>
      <c r="K72" s="27"/>
    </row>
    <row r="73" spans="1:16">
      <c r="A73" s="50"/>
      <c r="C73" s="28"/>
      <c r="D73" s="28"/>
      <c r="E73" s="82"/>
      <c r="F73" s="83"/>
      <c r="G73" s="83"/>
      <c r="H73" s="84"/>
      <c r="I73" s="30"/>
      <c r="J73" s="31"/>
      <c r="K73" s="32"/>
    </row>
    <row r="74" spans="1:16" s="4" customFormat="1">
      <c r="A74" s="54"/>
      <c r="B74" s="109" t="s">
        <v>74</v>
      </c>
      <c r="C74" s="109"/>
      <c r="D74" s="59"/>
      <c r="E74" s="59"/>
      <c r="F74" s="59"/>
      <c r="G74" s="61">
        <f>SUM(G60:G73)</f>
        <v>12750</v>
      </c>
      <c r="H74" s="61">
        <f>SUM(H62:H68)</f>
        <v>0</v>
      </c>
      <c r="I74" s="58">
        <f t="shared" si="6"/>
        <v>12750</v>
      </c>
      <c r="J74" s="59"/>
      <c r="K74" s="60"/>
    </row>
    <row r="75" spans="1:16" s="4" customFormat="1">
      <c r="A75" s="52" t="s">
        <v>104</v>
      </c>
      <c r="B75" s="63"/>
      <c r="C75" s="63"/>
      <c r="D75" s="52"/>
      <c r="E75" s="52"/>
      <c r="F75" s="52"/>
      <c r="G75" s="64">
        <f>(G46+G57+G74)*0.04</f>
        <v>1786</v>
      </c>
      <c r="H75" s="64"/>
      <c r="I75" s="9"/>
      <c r="J75" s="52"/>
      <c r="K75" s="53"/>
    </row>
    <row r="76" spans="1:16">
      <c r="A76" s="67" t="s">
        <v>89</v>
      </c>
      <c r="B76" s="65"/>
      <c r="C76" s="65"/>
      <c r="D76" s="65"/>
      <c r="E76" s="65"/>
      <c r="F76" s="65"/>
      <c r="G76" s="62">
        <f>SUM(G46,G57,G74,G75)</f>
        <v>46436</v>
      </c>
      <c r="H76" s="62">
        <f>SUM(H46,H57,H74)</f>
        <v>57200</v>
      </c>
      <c r="I76" s="62">
        <f>SUM(G76:H76)</f>
        <v>103636</v>
      </c>
      <c r="J76" s="65"/>
      <c r="K76" s="66"/>
    </row>
  </sheetData>
  <mergeCells count="14">
    <mergeCell ref="B74:C74"/>
    <mergeCell ref="A2:K2"/>
    <mergeCell ref="A47:K47"/>
    <mergeCell ref="B10:B15"/>
    <mergeCell ref="B4:B8"/>
    <mergeCell ref="A4:A15"/>
    <mergeCell ref="A16:A20"/>
    <mergeCell ref="B16:B20"/>
    <mergeCell ref="A21:A25"/>
    <mergeCell ref="B46:C46"/>
    <mergeCell ref="B30:B31"/>
    <mergeCell ref="A43:B45"/>
    <mergeCell ref="A58:K58"/>
    <mergeCell ref="B57:C57"/>
  </mergeCells>
  <phoneticPr fontId="3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Бюджет Проекта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utm</dc:creator>
  <cp:lastModifiedBy>alexey.volkov</cp:lastModifiedBy>
  <dcterms:created xsi:type="dcterms:W3CDTF">2014-04-20T07:24:00Z</dcterms:created>
  <dcterms:modified xsi:type="dcterms:W3CDTF">2014-08-26T11:53:49Z</dcterms:modified>
</cp:coreProperties>
</file>