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60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Akm</author>
  </authors>
  <commentList>
    <comment ref="E27" authorId="0">
      <text>
        <r>
          <rPr>
            <b/>
            <sz val="8"/>
            <rFont val="Tahoma"/>
            <family val="2"/>
          </rPr>
          <t xml:space="preserve"> Akm:</t>
        </r>
        <r>
          <rPr>
            <sz val="8"/>
            <rFont val="Tahoma"/>
            <family val="2"/>
          </rPr>
          <t xml:space="preserve">
Различные участки 10-гектарного поля будут засеваться по несколько раз в течение 2-лет, поэтому в сумме выходит 27.5 га</t>
        </r>
      </text>
    </comment>
  </commentList>
</comments>
</file>

<file path=xl/sharedStrings.xml><?xml version="1.0" encoding="utf-8"?>
<sst xmlns="http://schemas.openxmlformats.org/spreadsheetml/2006/main" count="139" uniqueCount="98">
  <si>
    <t>Всего</t>
  </si>
  <si>
    <t>кг</t>
  </si>
  <si>
    <t>Дизель</t>
  </si>
  <si>
    <t>гербицид</t>
  </si>
  <si>
    <t>л</t>
  </si>
  <si>
    <t>фунгицид, пестицид</t>
  </si>
  <si>
    <t>Кукуруза</t>
  </si>
  <si>
    <t xml:space="preserve">Свекла </t>
  </si>
  <si>
    <t>Сахарной кукурузы</t>
  </si>
  <si>
    <t>Тритикале</t>
  </si>
  <si>
    <t>Соя</t>
  </si>
  <si>
    <t>Кормовой горох</t>
  </si>
  <si>
    <t>Овес</t>
  </si>
  <si>
    <t xml:space="preserve">Азот </t>
  </si>
  <si>
    <t>Фосфор</t>
  </si>
  <si>
    <t>Калий</t>
  </si>
  <si>
    <t>Разработка пособия</t>
  </si>
  <si>
    <t>Работа консультанта и руководителя проекта, включающая в себя проведение всех работ по проекту и составление пособия-инструкции</t>
  </si>
  <si>
    <t>Выпуск публикации</t>
  </si>
  <si>
    <t>Распечатка инструкции</t>
  </si>
  <si>
    <t>шт.</t>
  </si>
  <si>
    <t xml:space="preserve">Посев </t>
  </si>
  <si>
    <t>Номер мероприятия и название</t>
  </si>
  <si>
    <t>Действие</t>
  </si>
  <si>
    <t>Наименование закупки</t>
  </si>
  <si>
    <t>Единица измерения закупки</t>
  </si>
  <si>
    <t>Количество</t>
  </si>
  <si>
    <t>Цена за единицу</t>
  </si>
  <si>
    <t>Транспортные расходы</t>
  </si>
  <si>
    <t>ПМГ ГЭФ</t>
  </si>
  <si>
    <t>Другой источник</t>
  </si>
  <si>
    <t>Общая сумма</t>
  </si>
  <si>
    <t>Комментарии</t>
  </si>
  <si>
    <t>Финансирование</t>
  </si>
  <si>
    <t>Задача 1. Совершенствование технологии производства кормовых культур и управление путем ускоренного внедрения методов ПРСХ</t>
  </si>
  <si>
    <t>Закупка</t>
  </si>
  <si>
    <t>Комплект оборудования для лазерного планировщика</t>
  </si>
  <si>
    <t>Длинобазный планировщик</t>
  </si>
  <si>
    <t>Приспособление длинобазы к лазерной установке</t>
  </si>
  <si>
    <t>Мероприятие 1.3 Монтаж и наладка лазерного планировщика</t>
  </si>
  <si>
    <t>Наладка оборудования</t>
  </si>
  <si>
    <t>Расходы по транспортировке, проживанию и оплате услуг наладчиков</t>
  </si>
  <si>
    <t>чел/дней</t>
  </si>
  <si>
    <t>Оплата ассистента с собственной машиной за организацию работ, транспорт</t>
  </si>
  <si>
    <t>Ассистент с машиной</t>
  </si>
  <si>
    <t xml:space="preserve"> Установка состоит из: лазерного передающего устройства, лазерного принимающего устройства, блока управления, гидроклапана.</t>
  </si>
  <si>
    <t xml:space="preserve">Мероприятие 1.1 Приобретение 3 комплектов лазерной установки </t>
  </si>
  <si>
    <t>Мероприятие 1.2 Приспособление 3-х длинобаз для работы с лазерной установкой</t>
  </si>
  <si>
    <t>Монтажно-наладочные работы будут производиться усилиями ННО "KRASS". Будет приглашен специалист, 140$ проезд с Ургенча, 12 дней, 35$ проживание, 30$ питание, 150$ работа.</t>
  </si>
  <si>
    <t>Задача 2. Увеличение кормовых единиц с площади 4-х польных кормовых севооборотов при ПРСХ</t>
  </si>
  <si>
    <t>Итого по задаче 1</t>
  </si>
  <si>
    <t>Мероприятие 1.4. Закуп необходимой посевной машины (сеялки для прямого посева), семян и удобрений</t>
  </si>
  <si>
    <t>Пшеницы</t>
  </si>
  <si>
    <t>Сеялка для прямого посева</t>
  </si>
  <si>
    <t>Мероприятие 2.2. Уборка  урожая  зерновых и кормовых культур размещенный в севообороте короткой ротации</t>
  </si>
  <si>
    <t>Мероприятие 2.3. Анализ эффективности и химический анализ</t>
  </si>
  <si>
    <t>Итого по задаче 2</t>
  </si>
  <si>
    <t>Задействование трактора (дизель, работа и т.д.)</t>
  </si>
  <si>
    <t>га</t>
  </si>
  <si>
    <t>Уборка выращенных культур: Пшеница, Кукуруза, Свекла, Сахарная кукуруза, Тритикале, Соя, Кормовой горох и Овес</t>
  </si>
  <si>
    <t>Работа комбайна</t>
  </si>
  <si>
    <t>Лабораторный анализ</t>
  </si>
  <si>
    <t>Хим анализы образцов растений и почв</t>
  </si>
  <si>
    <t>Задача 3. Повышение осведомленности фермеров и лиц, принимающих решения о новых возможностях интенсивных кормовых севооборотов короткой ротации с применением ПРСХ</t>
  </si>
  <si>
    <t>Суб-итог</t>
  </si>
  <si>
    <t xml:space="preserve">ISS </t>
  </si>
  <si>
    <t>Непредвиденные расходы</t>
  </si>
  <si>
    <t>Найм консультанта-руководителя</t>
  </si>
  <si>
    <t>Найм экономиста</t>
  </si>
  <si>
    <t>Мероприятие 3.1: Проведение вводного семинара, дней поля, и заключительного семинара для фермеров</t>
  </si>
  <si>
    <t>подготовка и проведение вводного семинара</t>
  </si>
  <si>
    <t>аренда помещения</t>
  </si>
  <si>
    <t>зал и аппаратура</t>
  </si>
  <si>
    <t>Предоставляется хокимиятом и партнерами</t>
  </si>
  <si>
    <t>проезд участников</t>
  </si>
  <si>
    <t>чел</t>
  </si>
  <si>
    <t>обед, кофе брейк</t>
  </si>
  <si>
    <t>подготовка и проведение заключительного семинара</t>
  </si>
  <si>
    <t>организация семинаров, дней поля</t>
  </si>
  <si>
    <t>Координация проекта</t>
  </si>
  <si>
    <t>Координатор</t>
  </si>
  <si>
    <t>подготовка и проведение 2-х "Дней Поля"</t>
  </si>
  <si>
    <t>командировка консультанта "KRASS"</t>
  </si>
  <si>
    <t>Тренинг по проведению лазерной планировки. Обучение будет проводить специалист ННО "KRASS", Ойбек Эгамбердыев.</t>
  </si>
  <si>
    <t>Провести дни поля в масштабе района, продемонстрировать выращенные культуры на полях с обычной и лазерной планировкой</t>
  </si>
  <si>
    <t>Для демонстрации фермерам преимуществ</t>
  </si>
  <si>
    <t>Мероприятие 3.2.  Проведение анализа выгод и затрат внедряемой методики, анализ эффективности и подготовка описания метода для пользователей</t>
  </si>
  <si>
    <t>Проведение экономического анализа</t>
  </si>
  <si>
    <t xml:space="preserve">сумма </t>
  </si>
  <si>
    <t xml:space="preserve">В задачи ассистента входит организация работ для специалиста по наладке планировщика, оказание транспортных услуг для координатора проекта. Выплачивается по завершению работ в суммах по гос курсу на карточку. </t>
  </si>
  <si>
    <t xml:space="preserve">В задачи ассистента входит организация работ для специалиста по проведению посева, уборки, оказание транспортных услуг для координатора проекта. Выплачивается по завершению работ в суммах по гос курсу на карточку. </t>
  </si>
  <si>
    <t xml:space="preserve">В задачи ассистента входит своевременная подготовка и проведение семинаров и дней поля, поездка в районы для подготовки демонстрационных полей к презентации на "День Поля", разсылка приглашений на семинары и дни поля, организация питания и транспорта. Выплачивается по завершению работ в суммах по гос курсу на карточку. </t>
  </si>
  <si>
    <t xml:space="preserve">В задачи координатора проекта входит общая координация проекта, составление графика работ по каждому мероприятию, своевременное выполнение поставленных задач по проведению тренингов и закладке демо участков, широкое освещение в СМИ о ходе исполнения проекта, квартальный отчет по проделанным работам и расходам, отчет руководству ПМГ и Хокимияту о площадях прошедших лазерную планировку. Выплачивается по завершению работ в суммах по гос курсу на карточку. </t>
  </si>
  <si>
    <t>Оплата за договорные услуги приспособления длинобазы к лазерной установке</t>
  </si>
  <si>
    <t>Проведение лазерной планировки полей</t>
  </si>
  <si>
    <t>Участники берут ответственность на проведение лазерной планировки орошаемых полей общей площадью минимум 100 га для демонстрации или на договорных условиях в различных заинтересованных хозяйствах</t>
  </si>
  <si>
    <t>Ответственные лица - Ассоциация фермерских хозяйств, 1. ФХ «Файзуллаев Азиз А», СамСХИ, "KRASS".</t>
  </si>
  <si>
    <t>Мероприятие 2.1. Планировка полей и посев культур и наблюдение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</si>
</sst>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$-409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$-409]#,##0"/>
    <numFmt numFmtId="186" formatCode="0.0"/>
    <numFmt numFmtId="187" formatCode="[$$-C09]#,##0.00"/>
  </numFmts>
  <fonts count="30">
    <font>
      <sz val="10"/>
      <name val="Arial"/>
      <family val="0"/>
    </font>
    <font>
      <sz val="8"/>
      <name val="Arial"/>
      <family val="2"/>
    </font>
    <font>
      <sz val="10"/>
      <color indexed="3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0"/>
      <color indexed="6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18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19" borderId="0" xfId="0" applyNumberFormat="1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4" fillId="19" borderId="0" xfId="0" applyNumberFormat="1" applyFont="1" applyFill="1" applyBorder="1" applyAlignment="1">
      <alignment horizontal="center" vertical="center"/>
    </xf>
    <xf numFmtId="180" fontId="4" fillId="1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 wrapText="1"/>
    </xf>
    <xf numFmtId="187" fontId="3" fillId="0" borderId="0" xfId="0" applyNumberFormat="1" applyFont="1" applyBorder="1" applyAlignment="1">
      <alignment horizontal="center" vertical="center" wrapText="1"/>
    </xf>
    <xf numFmtId="187" fontId="2" fillId="0" borderId="0" xfId="0" applyNumberFormat="1" applyFont="1" applyBorder="1" applyAlignment="1">
      <alignment horizontal="center" vertical="center" wrapText="1"/>
    </xf>
    <xf numFmtId="187" fontId="7" fillId="0" borderId="0" xfId="0" applyNumberFormat="1" applyFont="1" applyFill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pane ySplit="2" topLeftCell="BM1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22.28125" style="9" customWidth="1"/>
    <col min="2" max="2" width="19.57421875" style="9" customWidth="1"/>
    <col min="3" max="3" width="15.00390625" style="9" customWidth="1"/>
    <col min="4" max="4" width="11.140625" style="9" customWidth="1"/>
    <col min="5" max="5" width="8.140625" style="9" customWidth="1"/>
    <col min="6" max="6" width="10.28125" style="9" customWidth="1"/>
    <col min="7" max="7" width="14.140625" style="9" customWidth="1"/>
    <col min="8" max="8" width="10.8515625" style="9" bestFit="1" customWidth="1"/>
    <col min="9" max="9" width="13.140625" style="9" customWidth="1"/>
    <col min="10" max="10" width="10.8515625" style="9" customWidth="1"/>
    <col min="11" max="11" width="34.7109375" style="9" customWidth="1"/>
    <col min="12" max="16384" width="9.140625" style="9" customWidth="1"/>
  </cols>
  <sheetData>
    <row r="1" spans="8:10" ht="12.75">
      <c r="H1" s="34" t="s">
        <v>33</v>
      </c>
      <c r="I1" s="34"/>
      <c r="J1" s="34"/>
    </row>
    <row r="2" spans="1:11" ht="38.25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</row>
    <row r="3" spans="1:11" ht="15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51">
      <c r="A4" s="2" t="s">
        <v>46</v>
      </c>
      <c r="B4" s="2" t="s">
        <v>35</v>
      </c>
      <c r="C4" s="2" t="s">
        <v>36</v>
      </c>
      <c r="D4" s="2" t="s">
        <v>20</v>
      </c>
      <c r="E4" s="2">
        <v>2</v>
      </c>
      <c r="F4" s="26">
        <v>2300</v>
      </c>
      <c r="G4" s="3"/>
      <c r="H4" s="3">
        <f>E4*F4</f>
        <v>4600</v>
      </c>
      <c r="I4" s="3"/>
      <c r="J4" s="3">
        <f aca="true" t="shared" si="0" ref="J4:J11">H4+I4</f>
        <v>4600</v>
      </c>
      <c r="K4" s="2" t="s">
        <v>45</v>
      </c>
    </row>
    <row r="5" spans="1:11" ht="51">
      <c r="A5" s="30" t="s">
        <v>47</v>
      </c>
      <c r="B5" s="2" t="s">
        <v>35</v>
      </c>
      <c r="C5" s="2" t="s">
        <v>37</v>
      </c>
      <c r="D5" s="2" t="s">
        <v>20</v>
      </c>
      <c r="E5" s="2">
        <v>2</v>
      </c>
      <c r="F5" s="26">
        <v>4000</v>
      </c>
      <c r="G5" s="3"/>
      <c r="H5" s="3"/>
      <c r="I5" s="3">
        <f>E5*F5</f>
        <v>8000</v>
      </c>
      <c r="J5" s="3">
        <f t="shared" si="0"/>
        <v>8000</v>
      </c>
      <c r="K5" s="2" t="s">
        <v>96</v>
      </c>
    </row>
    <row r="6" spans="1:11" ht="76.5">
      <c r="A6" s="30"/>
      <c r="B6" s="2" t="s">
        <v>38</v>
      </c>
      <c r="C6" s="2" t="s">
        <v>93</v>
      </c>
      <c r="D6" s="2" t="s">
        <v>20</v>
      </c>
      <c r="E6" s="2">
        <v>2</v>
      </c>
      <c r="F6" s="26">
        <v>500</v>
      </c>
      <c r="G6" s="3"/>
      <c r="H6" s="3"/>
      <c r="I6" s="3">
        <f>E6*F6</f>
        <v>1000</v>
      </c>
      <c r="J6" s="3">
        <f t="shared" si="0"/>
        <v>1000</v>
      </c>
      <c r="K6" s="2" t="s">
        <v>96</v>
      </c>
    </row>
    <row r="7" spans="1:11" ht="76.5">
      <c r="A7" s="30" t="s">
        <v>39</v>
      </c>
      <c r="B7" s="2" t="s">
        <v>40</v>
      </c>
      <c r="C7" s="4" t="s">
        <v>41</v>
      </c>
      <c r="D7" s="4" t="s">
        <v>42</v>
      </c>
      <c r="E7" s="4">
        <v>3</v>
      </c>
      <c r="F7" s="27">
        <f>35+30+150</f>
        <v>215</v>
      </c>
      <c r="G7" s="5">
        <v>140</v>
      </c>
      <c r="H7" s="5">
        <f>(E7*F7)+G7</f>
        <v>785</v>
      </c>
      <c r="I7" s="5"/>
      <c r="J7" s="5">
        <f t="shared" si="0"/>
        <v>785</v>
      </c>
      <c r="K7" s="4" t="s">
        <v>48</v>
      </c>
    </row>
    <row r="8" spans="1:11" ht="89.25">
      <c r="A8" s="30"/>
      <c r="B8" s="6" t="s">
        <v>43</v>
      </c>
      <c r="C8" s="18" t="s">
        <v>44</v>
      </c>
      <c r="D8" s="18" t="s">
        <v>88</v>
      </c>
      <c r="E8" s="18">
        <v>1</v>
      </c>
      <c r="F8" s="28">
        <v>400</v>
      </c>
      <c r="G8" s="19"/>
      <c r="H8" s="20">
        <f>E8*F8</f>
        <v>400</v>
      </c>
      <c r="I8" s="20"/>
      <c r="J8" s="20">
        <f t="shared" si="0"/>
        <v>400</v>
      </c>
      <c r="K8" s="18" t="s">
        <v>89</v>
      </c>
    </row>
    <row r="9" spans="1:11" ht="25.5">
      <c r="A9" s="30" t="s">
        <v>51</v>
      </c>
      <c r="B9" s="30" t="s">
        <v>35</v>
      </c>
      <c r="C9" s="2" t="s">
        <v>53</v>
      </c>
      <c r="D9" s="6" t="s">
        <v>20</v>
      </c>
      <c r="E9" s="6">
        <v>1</v>
      </c>
      <c r="F9" s="29">
        <v>12000</v>
      </c>
      <c r="H9" s="10">
        <v>12000</v>
      </c>
      <c r="J9" s="3">
        <f t="shared" si="0"/>
        <v>12000</v>
      </c>
      <c r="K9" s="2"/>
    </row>
    <row r="10" spans="1:11" ht="12.75">
      <c r="A10" s="30"/>
      <c r="B10" s="30"/>
      <c r="C10" s="2" t="s">
        <v>52</v>
      </c>
      <c r="D10" s="2" t="s">
        <v>1</v>
      </c>
      <c r="E10" s="2">
        <v>500</v>
      </c>
      <c r="F10" s="26">
        <v>0.8</v>
      </c>
      <c r="G10" s="2"/>
      <c r="H10" s="8"/>
      <c r="I10" s="8">
        <f>E10*F10</f>
        <v>400</v>
      </c>
      <c r="J10" s="8">
        <f t="shared" si="0"/>
        <v>400</v>
      </c>
      <c r="K10" s="2"/>
    </row>
    <row r="11" spans="1:11" ht="12.75">
      <c r="A11" s="30"/>
      <c r="B11" s="30"/>
      <c r="C11" s="2" t="s">
        <v>6</v>
      </c>
      <c r="D11" s="2" t="s">
        <v>1</v>
      </c>
      <c r="E11" s="2">
        <v>150</v>
      </c>
      <c r="F11" s="26">
        <v>2</v>
      </c>
      <c r="G11" s="2"/>
      <c r="H11" s="8"/>
      <c r="I11" s="8">
        <f>E11*F11</f>
        <v>300</v>
      </c>
      <c r="J11" s="8">
        <f t="shared" si="0"/>
        <v>300</v>
      </c>
      <c r="K11" s="2"/>
    </row>
    <row r="12" spans="1:11" ht="12.75">
      <c r="A12" s="30"/>
      <c r="B12" s="30"/>
      <c r="C12" s="2" t="s">
        <v>7</v>
      </c>
      <c r="D12" s="2" t="s">
        <v>1</v>
      </c>
      <c r="E12" s="2">
        <v>50</v>
      </c>
      <c r="F12" s="26">
        <v>5</v>
      </c>
      <c r="G12" s="2"/>
      <c r="H12" s="8"/>
      <c r="I12" s="8">
        <f aca="true" t="shared" si="1" ref="I12:I17">E12*F12</f>
        <v>250</v>
      </c>
      <c r="J12" s="8">
        <f aca="true" t="shared" si="2" ref="J12:J17">H12+I12</f>
        <v>250</v>
      </c>
      <c r="K12" s="2"/>
    </row>
    <row r="13" spans="1:11" ht="25.5">
      <c r="A13" s="30"/>
      <c r="B13" s="30"/>
      <c r="C13" s="2" t="s">
        <v>8</v>
      </c>
      <c r="D13" s="2" t="s">
        <v>1</v>
      </c>
      <c r="E13" s="2">
        <v>38</v>
      </c>
      <c r="F13" s="26">
        <v>2</v>
      </c>
      <c r="G13" s="2"/>
      <c r="H13" s="8"/>
      <c r="I13" s="8">
        <f t="shared" si="1"/>
        <v>76</v>
      </c>
      <c r="J13" s="8">
        <f t="shared" si="2"/>
        <v>76</v>
      </c>
      <c r="K13" s="2"/>
    </row>
    <row r="14" spans="1:11" ht="12.75">
      <c r="A14" s="30"/>
      <c r="B14" s="30"/>
      <c r="C14" s="2" t="s">
        <v>9</v>
      </c>
      <c r="D14" s="2" t="s">
        <v>1</v>
      </c>
      <c r="E14" s="2">
        <v>700</v>
      </c>
      <c r="F14" s="26">
        <v>1</v>
      </c>
      <c r="G14" s="2"/>
      <c r="H14" s="8"/>
      <c r="I14" s="8">
        <f t="shared" si="1"/>
        <v>700</v>
      </c>
      <c r="J14" s="8">
        <f t="shared" si="2"/>
        <v>700</v>
      </c>
      <c r="K14" s="2"/>
    </row>
    <row r="15" spans="1:11" ht="12.75">
      <c r="A15" s="30"/>
      <c r="B15" s="30"/>
      <c r="C15" s="2" t="s">
        <v>10</v>
      </c>
      <c r="D15" s="2" t="s">
        <v>1</v>
      </c>
      <c r="E15" s="2">
        <v>80</v>
      </c>
      <c r="F15" s="26">
        <v>5</v>
      </c>
      <c r="G15" s="2"/>
      <c r="H15" s="8"/>
      <c r="I15" s="8">
        <f t="shared" si="1"/>
        <v>400</v>
      </c>
      <c r="J15" s="8">
        <f t="shared" si="2"/>
        <v>400</v>
      </c>
      <c r="K15" s="2"/>
    </row>
    <row r="16" spans="1:11" ht="25.5">
      <c r="A16" s="30"/>
      <c r="B16" s="30"/>
      <c r="C16" s="2" t="s">
        <v>11</v>
      </c>
      <c r="D16" s="2" t="s">
        <v>1</v>
      </c>
      <c r="E16" s="2">
        <v>171</v>
      </c>
      <c r="F16" s="26">
        <v>4</v>
      </c>
      <c r="G16" s="2"/>
      <c r="H16" s="8"/>
      <c r="I16" s="8">
        <f t="shared" si="1"/>
        <v>684</v>
      </c>
      <c r="J16" s="8">
        <f t="shared" si="2"/>
        <v>684</v>
      </c>
      <c r="K16" s="2"/>
    </row>
    <row r="17" spans="1:11" ht="12.75">
      <c r="A17" s="30"/>
      <c r="B17" s="30"/>
      <c r="C17" s="2" t="s">
        <v>12</v>
      </c>
      <c r="D17" s="2" t="s">
        <v>1</v>
      </c>
      <c r="E17" s="2">
        <v>250</v>
      </c>
      <c r="F17" s="26">
        <v>2</v>
      </c>
      <c r="G17" s="2"/>
      <c r="H17" s="8"/>
      <c r="I17" s="8">
        <f t="shared" si="1"/>
        <v>500</v>
      </c>
      <c r="J17" s="8">
        <f t="shared" si="2"/>
        <v>500</v>
      </c>
      <c r="K17" s="2"/>
    </row>
    <row r="18" spans="1:11" ht="12.75">
      <c r="A18" s="30"/>
      <c r="B18" s="30"/>
      <c r="C18" s="2" t="s">
        <v>13</v>
      </c>
      <c r="D18" s="2" t="s">
        <v>1</v>
      </c>
      <c r="E18" s="2">
        <v>6000</v>
      </c>
      <c r="F18" s="26">
        <v>0.16</v>
      </c>
      <c r="G18" s="2"/>
      <c r="H18" s="8"/>
      <c r="I18" s="8">
        <f aca="true" t="shared" si="3" ref="I18:I23">E18*F18</f>
        <v>960</v>
      </c>
      <c r="J18" s="8">
        <f aca="true" t="shared" si="4" ref="J18:J23">H18+I18</f>
        <v>960</v>
      </c>
      <c r="K18" s="2"/>
    </row>
    <row r="19" spans="1:11" ht="12.75">
      <c r="A19" s="30"/>
      <c r="B19" s="30"/>
      <c r="C19" s="2" t="s">
        <v>14</v>
      </c>
      <c r="D19" s="2" t="s">
        <v>1</v>
      </c>
      <c r="E19" s="2">
        <v>3000</v>
      </c>
      <c r="F19" s="26">
        <v>0.14</v>
      </c>
      <c r="G19" s="2"/>
      <c r="H19" s="8"/>
      <c r="I19" s="8">
        <f t="shared" si="3"/>
        <v>420.00000000000006</v>
      </c>
      <c r="J19" s="8">
        <f t="shared" si="4"/>
        <v>420.00000000000006</v>
      </c>
      <c r="K19" s="2"/>
    </row>
    <row r="20" spans="1:11" ht="12.75">
      <c r="A20" s="30"/>
      <c r="B20" s="30"/>
      <c r="C20" s="9" t="s">
        <v>15</v>
      </c>
      <c r="D20" s="2" t="s">
        <v>1</v>
      </c>
      <c r="E20" s="2">
        <v>1000</v>
      </c>
      <c r="F20" s="26">
        <v>0.2</v>
      </c>
      <c r="G20" s="2"/>
      <c r="H20" s="8"/>
      <c r="I20" s="8">
        <f t="shared" si="3"/>
        <v>200</v>
      </c>
      <c r="J20" s="8">
        <f t="shared" si="4"/>
        <v>200</v>
      </c>
      <c r="K20" s="2"/>
    </row>
    <row r="21" spans="1:11" ht="12.75">
      <c r="A21" s="30"/>
      <c r="B21" s="30"/>
      <c r="C21" s="9" t="s">
        <v>3</v>
      </c>
      <c r="D21" s="9" t="s">
        <v>4</v>
      </c>
      <c r="E21" s="2"/>
      <c r="F21" s="26"/>
      <c r="G21" s="2"/>
      <c r="H21" s="8">
        <v>1000</v>
      </c>
      <c r="I21" s="8">
        <f t="shared" si="3"/>
        <v>0</v>
      </c>
      <c r="J21" s="8">
        <f t="shared" si="4"/>
        <v>1000</v>
      </c>
      <c r="K21" s="2"/>
    </row>
    <row r="22" spans="1:11" ht="12.75">
      <c r="A22" s="30"/>
      <c r="B22" s="30"/>
      <c r="C22" s="2" t="s">
        <v>2</v>
      </c>
      <c r="D22" s="2" t="s">
        <v>1</v>
      </c>
      <c r="E22" s="2">
        <v>3000</v>
      </c>
      <c r="F22" s="26">
        <v>1</v>
      </c>
      <c r="G22" s="2"/>
      <c r="H22" s="8"/>
      <c r="I22" s="8">
        <f t="shared" si="3"/>
        <v>3000</v>
      </c>
      <c r="J22" s="8">
        <f t="shared" si="4"/>
        <v>3000</v>
      </c>
      <c r="K22" s="2"/>
    </row>
    <row r="23" spans="1:11" ht="25.5">
      <c r="A23" s="30"/>
      <c r="B23" s="30"/>
      <c r="C23" s="2" t="s">
        <v>5</v>
      </c>
      <c r="D23" s="2" t="s">
        <v>4</v>
      </c>
      <c r="E23" s="2">
        <v>120</v>
      </c>
      <c r="F23" s="26">
        <v>30</v>
      </c>
      <c r="G23" s="2"/>
      <c r="H23" s="8"/>
      <c r="I23" s="8">
        <f t="shared" si="3"/>
        <v>3600</v>
      </c>
      <c r="J23" s="8">
        <f t="shared" si="4"/>
        <v>3600</v>
      </c>
      <c r="K23" s="2"/>
    </row>
    <row r="24" spans="1:11" ht="12.75">
      <c r="A24" s="31" t="s">
        <v>50</v>
      </c>
      <c r="B24" s="30"/>
      <c r="C24" s="30"/>
      <c r="D24" s="30"/>
      <c r="E24" s="30"/>
      <c r="F24" s="30"/>
      <c r="G24" s="11"/>
      <c r="H24" s="11">
        <f>SUM(H4:H23)</f>
        <v>18785</v>
      </c>
      <c r="I24" s="11">
        <f>SUM(I4:I23)</f>
        <v>20490</v>
      </c>
      <c r="J24" s="11">
        <f>SUM(J4:J23)</f>
        <v>39275</v>
      </c>
      <c r="K24" s="12"/>
    </row>
    <row r="25" spans="1:11" ht="15">
      <c r="A25" s="35" t="s">
        <v>49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89.25">
      <c r="A26" s="30" t="s">
        <v>97</v>
      </c>
      <c r="B26" s="2" t="s">
        <v>94</v>
      </c>
      <c r="C26" s="30" t="s">
        <v>57</v>
      </c>
      <c r="D26" s="30" t="s">
        <v>58</v>
      </c>
      <c r="E26" s="2">
        <v>100</v>
      </c>
      <c r="F26" s="26">
        <v>50</v>
      </c>
      <c r="G26" s="2"/>
      <c r="H26" s="2"/>
      <c r="I26" s="8">
        <f>E26*F26</f>
        <v>5000</v>
      </c>
      <c r="J26" s="8">
        <f>H26+I26</f>
        <v>5000</v>
      </c>
      <c r="K26" s="2" t="s">
        <v>95</v>
      </c>
    </row>
    <row r="27" spans="1:11" ht="12.75">
      <c r="A27" s="30"/>
      <c r="B27" s="2" t="s">
        <v>21</v>
      </c>
      <c r="C27" s="30"/>
      <c r="D27" s="30"/>
      <c r="E27" s="25">
        <v>28</v>
      </c>
      <c r="F27" s="26">
        <v>50</v>
      </c>
      <c r="G27" s="2"/>
      <c r="H27" s="8"/>
      <c r="I27" s="8">
        <f>E27*F27</f>
        <v>1400</v>
      </c>
      <c r="J27" s="8">
        <f>H27+I27</f>
        <v>1400</v>
      </c>
      <c r="K27" s="2"/>
    </row>
    <row r="28" spans="1:11" ht="89.25">
      <c r="A28" s="2" t="s">
        <v>54</v>
      </c>
      <c r="B28" s="2" t="s">
        <v>59</v>
      </c>
      <c r="C28" s="2" t="s">
        <v>60</v>
      </c>
      <c r="D28" s="9" t="s">
        <v>58</v>
      </c>
      <c r="E28" s="2">
        <v>28</v>
      </c>
      <c r="F28" s="26">
        <v>50</v>
      </c>
      <c r="G28" s="2"/>
      <c r="H28" s="8"/>
      <c r="I28" s="8">
        <f>E28*F28</f>
        <v>1400</v>
      </c>
      <c r="J28" s="8">
        <f>H28+I28</f>
        <v>1400</v>
      </c>
      <c r="K28" s="2"/>
    </row>
    <row r="29" spans="1:11" ht="38.25">
      <c r="A29" s="2" t="s">
        <v>55</v>
      </c>
      <c r="B29" s="2" t="s">
        <v>61</v>
      </c>
      <c r="C29" s="2" t="s">
        <v>62</v>
      </c>
      <c r="D29" s="2" t="s">
        <v>20</v>
      </c>
      <c r="E29" s="2">
        <v>100</v>
      </c>
      <c r="F29" s="26">
        <v>10</v>
      </c>
      <c r="G29" s="2"/>
      <c r="H29" s="8">
        <f>E29*F29</f>
        <v>1000</v>
      </c>
      <c r="I29" s="8"/>
      <c r="J29" s="8">
        <f>H29+I29</f>
        <v>1000</v>
      </c>
      <c r="K29" s="2"/>
    </row>
    <row r="30" spans="1:11" ht="89.25">
      <c r="A30" s="2"/>
      <c r="B30" s="6" t="s">
        <v>43</v>
      </c>
      <c r="C30" s="18" t="s">
        <v>44</v>
      </c>
      <c r="D30" s="18" t="s">
        <v>88</v>
      </c>
      <c r="E30" s="18">
        <v>1</v>
      </c>
      <c r="F30" s="19">
        <v>1800</v>
      </c>
      <c r="G30" s="19"/>
      <c r="H30" s="20">
        <f>E30*F30</f>
        <v>1800</v>
      </c>
      <c r="I30" s="20"/>
      <c r="J30" s="20">
        <f>H30+I30</f>
        <v>1800</v>
      </c>
      <c r="K30" s="18" t="s">
        <v>90</v>
      </c>
    </row>
    <row r="31" spans="1:11" ht="12.75">
      <c r="A31" s="31" t="s">
        <v>56</v>
      </c>
      <c r="B31" s="30"/>
      <c r="C31" s="30"/>
      <c r="D31" s="30"/>
      <c r="E31" s="30"/>
      <c r="F31" s="30"/>
      <c r="G31" s="11"/>
      <c r="H31" s="11">
        <f>SUM(H26:H30)</f>
        <v>2800</v>
      </c>
      <c r="I31" s="11">
        <f>SUM(I26:I30)</f>
        <v>7800</v>
      </c>
      <c r="J31" s="11">
        <f>SUM(J26:J30)</f>
        <v>10600</v>
      </c>
      <c r="K31" s="12"/>
    </row>
    <row r="32" spans="1:11" ht="15">
      <c r="A32" s="33" t="s">
        <v>63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51">
      <c r="A33" s="30" t="s">
        <v>69</v>
      </c>
      <c r="B33" s="30" t="s">
        <v>70</v>
      </c>
      <c r="C33" s="4" t="s">
        <v>82</v>
      </c>
      <c r="D33" s="4" t="s">
        <v>42</v>
      </c>
      <c r="E33" s="4">
        <v>3</v>
      </c>
      <c r="F33" s="13">
        <f>35+30+150</f>
        <v>215</v>
      </c>
      <c r="G33" s="13">
        <v>140</v>
      </c>
      <c r="H33" s="13">
        <f>E33*F33+G33</f>
        <v>785</v>
      </c>
      <c r="I33" s="13"/>
      <c r="J33" s="13">
        <f aca="true" t="shared" si="5" ref="J33:J42">H33+I33</f>
        <v>785</v>
      </c>
      <c r="K33" s="4" t="s">
        <v>83</v>
      </c>
    </row>
    <row r="34" spans="1:11" ht="25.5">
      <c r="A34" s="30"/>
      <c r="B34" s="30"/>
      <c r="C34" s="2" t="s">
        <v>71</v>
      </c>
      <c r="D34" s="2" t="s">
        <v>72</v>
      </c>
      <c r="E34" s="2">
        <v>1</v>
      </c>
      <c r="F34" s="8">
        <v>200</v>
      </c>
      <c r="G34" s="8"/>
      <c r="H34" s="8">
        <v>0</v>
      </c>
      <c r="I34" s="8">
        <f aca="true" t="shared" si="6" ref="I34:I40">E34*F34</f>
        <v>200</v>
      </c>
      <c r="J34" s="8">
        <f t="shared" si="5"/>
        <v>200</v>
      </c>
      <c r="K34" s="2" t="s">
        <v>73</v>
      </c>
    </row>
    <row r="35" spans="1:11" ht="25.5">
      <c r="A35" s="30"/>
      <c r="B35" s="30"/>
      <c r="C35" s="2" t="s">
        <v>74</v>
      </c>
      <c r="D35" s="2" t="s">
        <v>75</v>
      </c>
      <c r="E35" s="2">
        <v>100</v>
      </c>
      <c r="F35" s="8">
        <v>5</v>
      </c>
      <c r="G35" s="8"/>
      <c r="H35" s="8"/>
      <c r="I35" s="8">
        <f t="shared" si="6"/>
        <v>500</v>
      </c>
      <c r="J35" s="8">
        <f t="shared" si="5"/>
        <v>500</v>
      </c>
      <c r="K35" s="2"/>
    </row>
    <row r="36" spans="1:11" ht="12.75">
      <c r="A36" s="30"/>
      <c r="B36" s="30"/>
      <c r="C36" s="2" t="s">
        <v>76</v>
      </c>
      <c r="D36" s="2" t="s">
        <v>75</v>
      </c>
      <c r="E36" s="2">
        <v>100</v>
      </c>
      <c r="F36" s="8">
        <v>7</v>
      </c>
      <c r="G36" s="8"/>
      <c r="H36" s="8">
        <v>0</v>
      </c>
      <c r="I36" s="8">
        <f t="shared" si="6"/>
        <v>700</v>
      </c>
      <c r="J36" s="8">
        <f t="shared" si="5"/>
        <v>700</v>
      </c>
      <c r="K36" s="2"/>
    </row>
    <row r="37" spans="1:11" ht="51">
      <c r="A37" s="30"/>
      <c r="B37" s="2" t="s">
        <v>81</v>
      </c>
      <c r="C37" s="2" t="s">
        <v>74</v>
      </c>
      <c r="D37" s="2" t="s">
        <v>75</v>
      </c>
      <c r="E37" s="2">
        <v>100</v>
      </c>
      <c r="F37" s="8">
        <v>5</v>
      </c>
      <c r="G37" s="8"/>
      <c r="H37" s="8"/>
      <c r="I37" s="8">
        <f t="shared" si="6"/>
        <v>500</v>
      </c>
      <c r="J37" s="8">
        <f>H37+I37</f>
        <v>500</v>
      </c>
      <c r="K37" s="2" t="s">
        <v>84</v>
      </c>
    </row>
    <row r="38" spans="1:11" ht="25.5">
      <c r="A38" s="30"/>
      <c r="B38" s="30" t="s">
        <v>77</v>
      </c>
      <c r="C38" s="2" t="s">
        <v>71</v>
      </c>
      <c r="D38" s="2" t="s">
        <v>72</v>
      </c>
      <c r="E38" s="2">
        <v>1</v>
      </c>
      <c r="F38" s="8">
        <v>200</v>
      </c>
      <c r="G38" s="8"/>
      <c r="H38" s="8">
        <v>0</v>
      </c>
      <c r="I38" s="8">
        <f t="shared" si="6"/>
        <v>200</v>
      </c>
      <c r="J38" s="8">
        <f>H38+I38</f>
        <v>200</v>
      </c>
      <c r="K38" s="2" t="s">
        <v>73</v>
      </c>
    </row>
    <row r="39" spans="1:11" ht="25.5">
      <c r="A39" s="30"/>
      <c r="B39" s="30"/>
      <c r="C39" s="2" t="s">
        <v>74</v>
      </c>
      <c r="D39" s="2" t="s">
        <v>75</v>
      </c>
      <c r="E39" s="2">
        <v>100</v>
      </c>
      <c r="F39" s="8">
        <v>5</v>
      </c>
      <c r="G39" s="14"/>
      <c r="H39" s="8"/>
      <c r="I39" s="8">
        <f t="shared" si="6"/>
        <v>500</v>
      </c>
      <c r="J39" s="8">
        <f>H39+I39</f>
        <v>500</v>
      </c>
      <c r="K39" s="2"/>
    </row>
    <row r="40" spans="1:11" ht="12.75">
      <c r="A40" s="30"/>
      <c r="B40" s="30"/>
      <c r="C40" s="2" t="s">
        <v>76</v>
      </c>
      <c r="D40" s="2" t="s">
        <v>75</v>
      </c>
      <c r="E40" s="2">
        <v>100</v>
      </c>
      <c r="F40" s="8">
        <v>7</v>
      </c>
      <c r="G40" s="8"/>
      <c r="H40" s="8">
        <v>0</v>
      </c>
      <c r="I40" s="8">
        <f t="shared" si="6"/>
        <v>700</v>
      </c>
      <c r="J40" s="8">
        <f>H40+I40</f>
        <v>700</v>
      </c>
      <c r="K40" s="2"/>
    </row>
    <row r="41" spans="1:11" ht="127.5">
      <c r="A41" s="30"/>
      <c r="B41" s="2" t="s">
        <v>78</v>
      </c>
      <c r="C41" s="21" t="s">
        <v>44</v>
      </c>
      <c r="D41" s="21" t="s">
        <v>88</v>
      </c>
      <c r="E41" s="21">
        <v>1</v>
      </c>
      <c r="F41" s="22">
        <v>1200</v>
      </c>
      <c r="G41" s="22"/>
      <c r="H41" s="22">
        <f>E41*F41</f>
        <v>1200</v>
      </c>
      <c r="I41" s="22">
        <v>0</v>
      </c>
      <c r="J41" s="22">
        <f>H41+I41</f>
        <v>1200</v>
      </c>
      <c r="K41" s="21" t="s">
        <v>91</v>
      </c>
    </row>
    <row r="42" spans="1:11" ht="178.5">
      <c r="A42" s="2" t="s">
        <v>86</v>
      </c>
      <c r="B42" s="2" t="s">
        <v>79</v>
      </c>
      <c r="C42" s="21" t="s">
        <v>80</v>
      </c>
      <c r="D42" s="21" t="s">
        <v>88</v>
      </c>
      <c r="E42" s="21">
        <v>1</v>
      </c>
      <c r="F42" s="22">
        <v>2400</v>
      </c>
      <c r="G42" s="22"/>
      <c r="H42" s="22">
        <f>E42*F42</f>
        <v>2400</v>
      </c>
      <c r="I42" s="22">
        <v>0</v>
      </c>
      <c r="J42" s="23">
        <f t="shared" si="5"/>
        <v>2400</v>
      </c>
      <c r="K42" s="18" t="s">
        <v>92</v>
      </c>
    </row>
    <row r="43" spans="1:11" ht="51">
      <c r="A43" s="17"/>
      <c r="B43" s="2" t="s">
        <v>16</v>
      </c>
      <c r="C43" s="21" t="s">
        <v>67</v>
      </c>
      <c r="D43" s="21" t="s">
        <v>88</v>
      </c>
      <c r="E43" s="21">
        <v>1</v>
      </c>
      <c r="F43" s="22">
        <v>900</v>
      </c>
      <c r="G43" s="22"/>
      <c r="H43" s="22">
        <f>E43*F43</f>
        <v>900</v>
      </c>
      <c r="I43" s="22">
        <v>0</v>
      </c>
      <c r="J43" s="22">
        <f>H43+I43</f>
        <v>900</v>
      </c>
      <c r="K43" s="21" t="s">
        <v>17</v>
      </c>
    </row>
    <row r="44" spans="1:11" ht="38.25">
      <c r="A44" s="2"/>
      <c r="B44" s="2" t="s">
        <v>87</v>
      </c>
      <c r="C44" s="24" t="s">
        <v>68</v>
      </c>
      <c r="D44" s="24" t="s">
        <v>88</v>
      </c>
      <c r="E44" s="24">
        <v>1</v>
      </c>
      <c r="F44" s="22">
        <v>600</v>
      </c>
      <c r="G44" s="24"/>
      <c r="H44" s="22">
        <f>E44*F44</f>
        <v>600</v>
      </c>
      <c r="I44" s="22">
        <v>0</v>
      </c>
      <c r="J44" s="22">
        <f>H44+I44</f>
        <v>600</v>
      </c>
      <c r="K44" s="21"/>
    </row>
    <row r="45" spans="1:11" ht="25.5">
      <c r="A45" s="17"/>
      <c r="B45" s="2" t="s">
        <v>18</v>
      </c>
      <c r="C45" s="2" t="s">
        <v>19</v>
      </c>
      <c r="D45" s="2" t="s">
        <v>20</v>
      </c>
      <c r="E45" s="2">
        <v>500</v>
      </c>
      <c r="F45" s="8">
        <v>3.5</v>
      </c>
      <c r="G45" s="8"/>
      <c r="H45" s="8">
        <f>E45*F45</f>
        <v>1750</v>
      </c>
      <c r="I45" s="8">
        <v>0</v>
      </c>
      <c r="J45" s="8">
        <f>H45+I45</f>
        <v>1750</v>
      </c>
      <c r="K45" s="6" t="s">
        <v>85</v>
      </c>
    </row>
    <row r="46" spans="1:11" ht="12.75">
      <c r="A46" s="31" t="s">
        <v>56</v>
      </c>
      <c r="B46" s="30"/>
      <c r="C46" s="30"/>
      <c r="D46" s="30"/>
      <c r="E46" s="30"/>
      <c r="F46" s="30"/>
      <c r="G46" s="11"/>
      <c r="H46" s="11">
        <f>SUM(H33:H45)</f>
        <v>7635</v>
      </c>
      <c r="I46" s="11">
        <f>SUM(I33:I45)</f>
        <v>3300</v>
      </c>
      <c r="J46" s="11">
        <f>SUM(J33:J45)</f>
        <v>10935</v>
      </c>
      <c r="K46" s="12"/>
    </row>
    <row r="47" spans="1:11" ht="12.75">
      <c r="A47" s="2" t="s">
        <v>64</v>
      </c>
      <c r="B47" s="2"/>
      <c r="C47" s="2"/>
      <c r="D47" s="2"/>
      <c r="E47" s="2"/>
      <c r="F47" s="2"/>
      <c r="G47" s="2"/>
      <c r="H47" s="8">
        <f>H24+H31+H46</f>
        <v>29220</v>
      </c>
      <c r="I47" s="8">
        <f>I24+I31+I46</f>
        <v>31590</v>
      </c>
      <c r="J47" s="8">
        <f>J24+J31+J46</f>
        <v>60810</v>
      </c>
      <c r="K47" s="2"/>
    </row>
    <row r="48" spans="1:11" ht="12.75">
      <c r="A48" s="2" t="s">
        <v>65</v>
      </c>
      <c r="B48" s="2"/>
      <c r="C48" s="2"/>
      <c r="D48" s="2"/>
      <c r="E48" s="2"/>
      <c r="F48" s="2"/>
      <c r="G48" s="2"/>
      <c r="H48" s="8">
        <f>H47*0.04</f>
        <v>1168.8</v>
      </c>
      <c r="I48" s="8">
        <v>0</v>
      </c>
      <c r="J48" s="8">
        <f>H48+I48</f>
        <v>1168.8</v>
      </c>
      <c r="K48" s="2"/>
    </row>
    <row r="49" spans="1:11" ht="25.5">
      <c r="A49" s="2" t="s">
        <v>66</v>
      </c>
      <c r="B49" s="2"/>
      <c r="C49" s="2"/>
      <c r="D49" s="2"/>
      <c r="E49" s="2"/>
      <c r="F49" s="2"/>
      <c r="G49" s="2"/>
      <c r="H49" s="8">
        <f>H47*0.05</f>
        <v>1461</v>
      </c>
      <c r="I49" s="8">
        <v>0</v>
      </c>
      <c r="J49" s="8">
        <f>H49+I49</f>
        <v>1461</v>
      </c>
      <c r="K49" s="2"/>
    </row>
    <row r="50" spans="1:11" ht="12.75">
      <c r="A50" s="32" t="s">
        <v>0</v>
      </c>
      <c r="B50" s="30"/>
      <c r="C50" s="30"/>
      <c r="D50" s="30"/>
      <c r="E50" s="30"/>
      <c r="F50" s="30"/>
      <c r="G50" s="11"/>
      <c r="H50" s="15">
        <f>SUM(H47:H49)</f>
        <v>31849.8</v>
      </c>
      <c r="I50" s="16">
        <f>SUM(I47:I49)</f>
        <v>31590</v>
      </c>
      <c r="J50" s="16">
        <f>SUM(J47:J49)</f>
        <v>63439.8</v>
      </c>
      <c r="K50" s="7"/>
    </row>
  </sheetData>
  <sheetProtection/>
  <mergeCells count="18">
    <mergeCell ref="H1:J1"/>
    <mergeCell ref="A3:K3"/>
    <mergeCell ref="A5:A6"/>
    <mergeCell ref="A31:F31"/>
    <mergeCell ref="A7:A8"/>
    <mergeCell ref="A25:K25"/>
    <mergeCell ref="A24:F24"/>
    <mergeCell ref="B9:B23"/>
    <mergeCell ref="A9:A23"/>
    <mergeCell ref="A26:A27"/>
    <mergeCell ref="C26:C27"/>
    <mergeCell ref="D26:D27"/>
    <mergeCell ref="A46:F46"/>
    <mergeCell ref="A50:F50"/>
    <mergeCell ref="A33:A41"/>
    <mergeCell ref="B33:B36"/>
    <mergeCell ref="B38:B40"/>
    <mergeCell ref="A32:K3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user</cp:lastModifiedBy>
  <cp:lastPrinted>2009-07-21T10:08:03Z</cp:lastPrinted>
  <dcterms:created xsi:type="dcterms:W3CDTF">2009-07-21T10:01:02Z</dcterms:created>
  <dcterms:modified xsi:type="dcterms:W3CDTF">2012-11-19T11:07:14Z</dcterms:modified>
  <cp:category/>
  <cp:version/>
  <cp:contentType/>
  <cp:contentStatus/>
</cp:coreProperties>
</file>