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5480" windowHeight="99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<sst xmlns="http://schemas.openxmlformats.org/spreadsheetml/2006/main" count="517" uniqueCount="252">
  <si>
    <t>Действие</t>
  </si>
  <si>
    <t>Единица измерения закупки</t>
  </si>
  <si>
    <t>Количество</t>
  </si>
  <si>
    <t>Цена за единиицу</t>
  </si>
  <si>
    <t>Наименование закупки</t>
  </si>
  <si>
    <t>Финансирование</t>
  </si>
  <si>
    <t>ПМГ ГЭФ</t>
  </si>
  <si>
    <t>Общая сумма</t>
  </si>
  <si>
    <t>Комментарии</t>
  </si>
  <si>
    <t>Номер мероприятия и название</t>
  </si>
  <si>
    <t>шт.</t>
  </si>
  <si>
    <t>Утверждение проекта</t>
  </si>
  <si>
    <t>Контракт с менеджером</t>
  </si>
  <si>
    <t>Наем ответственного исполнителя на проектной территории</t>
  </si>
  <si>
    <t>Контракты</t>
  </si>
  <si>
    <t>Чел/месяц</t>
  </si>
  <si>
    <t>мес</t>
  </si>
  <si>
    <t xml:space="preserve">Контракт </t>
  </si>
  <si>
    <t>Ботман Е.К. - ответственен за все административные действия для обеспечения своевременных проплат и заключения необходимых договоров</t>
  </si>
  <si>
    <t>человек</t>
  </si>
  <si>
    <t>Заработная плата экспертам</t>
  </si>
  <si>
    <t>конракт</t>
  </si>
  <si>
    <t>Наём Черновой Г.М.</t>
  </si>
  <si>
    <t>Наём Николяи Л.В.</t>
  </si>
  <si>
    <t>Наём Туляганова Т.</t>
  </si>
  <si>
    <t>кг</t>
  </si>
  <si>
    <t>Трактор МТЗ-80</t>
  </si>
  <si>
    <t>Косилка</t>
  </si>
  <si>
    <t xml:space="preserve">Командировки консультантов </t>
  </si>
  <si>
    <t>Наем Азимовой Л.</t>
  </si>
  <si>
    <t>Наем Глущенко Д.</t>
  </si>
  <si>
    <t>Работа Комилжона Сидикова не оплачивается за счет средств проекта. Он является прямым заинтересованным лицом в создании фисташковой плантации и будет прилагать все усилия для достижения результатов проекта</t>
  </si>
  <si>
    <t>Работа Шолдора Расулова не оплачивается за счет средств проекта. Он является прямым заинтересованным лицом в создании фисташковой плантации и будет прилагать все усилия для достижения результатов проекта</t>
  </si>
  <si>
    <t xml:space="preserve">5 нанятых работника из числа местных жителей будут осуществлять все необходимые  работы в течение всего проекта. </t>
  </si>
  <si>
    <t xml:space="preserve">изготовление вешек, их транспортировка к месту работ, разнос по участку </t>
  </si>
  <si>
    <t>разметка участка</t>
  </si>
  <si>
    <t>Изготовление площадок</t>
  </si>
  <si>
    <t>ч/дн</t>
  </si>
  <si>
    <t>покупка навоза с транспортировкой</t>
  </si>
  <si>
    <t>поднос, перекопка навоза в лунке</t>
  </si>
  <si>
    <t>Покупка сеянцев в контейнерах</t>
  </si>
  <si>
    <t>транспортировка</t>
  </si>
  <si>
    <t>поездка</t>
  </si>
  <si>
    <t>аммофос</t>
  </si>
  <si>
    <t>карбамид</t>
  </si>
  <si>
    <t xml:space="preserve">калий </t>
  </si>
  <si>
    <t>транспортировка удобрений</t>
  </si>
  <si>
    <t>поливы</t>
  </si>
  <si>
    <t>1-й  послепосадочный полив</t>
  </si>
  <si>
    <t>4 вегетационных полива</t>
  </si>
  <si>
    <t>4-кратное рыхление почвы с удалением сорняков</t>
  </si>
  <si>
    <t>2-х кратная притивопожарная опашка периметров выделов</t>
  </si>
  <si>
    <t>разбивка участка с установкой колышков</t>
  </si>
  <si>
    <t>установка  вешек и рытье  арычков</t>
  </si>
  <si>
    <t>1 ш тх 6 м</t>
  </si>
  <si>
    <t>разноска навоза по посадочным местам</t>
  </si>
  <si>
    <t xml:space="preserve"> перекопка навоза в лунке</t>
  </si>
  <si>
    <t>покупка карбамида</t>
  </si>
  <si>
    <t>покупка аммофоса</t>
  </si>
  <si>
    <t xml:space="preserve">покупка калия </t>
  </si>
  <si>
    <t>посадка сеянцев и смешивание, переноска и закапываниеудобрений в лунке</t>
  </si>
  <si>
    <t>1 ч/д=160 растений; 344/160=2,2 ч/д; 4-х кратный полив 2,2х4=8,8 ч/д</t>
  </si>
  <si>
    <t xml:space="preserve">Дополнение </t>
  </si>
  <si>
    <t>20% от посадочных мест - 344х0,2=69 сеянцев</t>
  </si>
  <si>
    <t xml:space="preserve">Посадка сеянцев </t>
  </si>
  <si>
    <t>1 ч/д=80 растений; 69/80=0,9 ч/д</t>
  </si>
  <si>
    <t>1 ч/д=100 кв.м.; 344/100=3,4 ч/д; за 4 раза - 3,4х4=13,6 ч/д</t>
  </si>
  <si>
    <t>2-й год вегетации, 2013</t>
  </si>
  <si>
    <t>3-й год вегетации, 2014</t>
  </si>
  <si>
    <t>3-кратное рыхление почвы с удалением сорняков</t>
  </si>
  <si>
    <t>1 ч/д=100 кв.м.; 344/100=3,4 ч/д; за 3 раза - 3,4х3=10,2  ч/д</t>
  </si>
  <si>
    <t>окулировка</t>
  </si>
  <si>
    <t>закупка сортовых черенков</t>
  </si>
  <si>
    <t>готовы к окулировке 144 растения, на каждом растении по 2 окулировки; 144х2=288 шт.</t>
  </si>
  <si>
    <t>уход за кроной</t>
  </si>
  <si>
    <t>норма - 1 га= 3 ч/д; 1,2 гах3=3,6 ч/д; 3-х кратный уход - 3,6х3=10,8 ч/д</t>
  </si>
  <si>
    <t>на 1 черенке 5 почек - 1500 сум; на каждом растении по 2 окулировки- 144х2=288 окулировки; 288/5=58 черенков</t>
  </si>
  <si>
    <t>на 1 черенке 5 почек - 1500 сум; на каждом растении по 2 окулировки- 200х2=400 окулировки; 400/5=80 черенков</t>
  </si>
  <si>
    <t>готовы к окулировке 200 растения, на каждом растении по 2 окулировки; 200х2=400 окулировок</t>
  </si>
  <si>
    <t>аренда трактора</t>
  </si>
  <si>
    <t>покупка солярки</t>
  </si>
  <si>
    <t>на 1 га площадь вспашки шириной 105 см при схеме 6,0х6,0 м составит 105х17=1800 кв.м. (0,18 га); на 2,5 га - 2,5х0,18=0,45 га</t>
  </si>
  <si>
    <t>сум</t>
  </si>
  <si>
    <t>1 га -30 л:  0,45 га х30=13,5 л</t>
  </si>
  <si>
    <t>1 га -15 л:  0,45 га х15=6,75 л</t>
  </si>
  <si>
    <t>огораживание</t>
  </si>
  <si>
    <t>периметр забора 450 м; 1 ч/д=10 м забора; 450:10=45 ч/д</t>
  </si>
  <si>
    <t>изготовление и установка стоек и секций забора</t>
  </si>
  <si>
    <t>ч/д</t>
  </si>
  <si>
    <t>разбивка выдела</t>
  </si>
  <si>
    <t>изготовление колышков</t>
  </si>
  <si>
    <t>при схеме 6х6 м на 2,5 га нужно 280х2,5=700 колышков</t>
  </si>
  <si>
    <t>разбивка выдела с установкой колышков</t>
  </si>
  <si>
    <t>норма - 1 га -3 ч/д; на 2,5 га нужно 2,5х3=7.5 ч/д</t>
  </si>
  <si>
    <t>1 ч/д=150 посадочных мест; 700/150=4,7 ч/д</t>
  </si>
  <si>
    <t>1 ч/д=95 посадочных мест; 700/95=7,4 ч/д</t>
  </si>
  <si>
    <t>аммофоса - 50 гх700=35 кг</t>
  </si>
  <si>
    <t>карбамида - 50х700=35 кг</t>
  </si>
  <si>
    <t xml:space="preserve">калия 25х700=17,5 кг </t>
  </si>
  <si>
    <t>норма 1 ч/д=80 растений; 700/80=8,75</t>
  </si>
  <si>
    <t>1 ч/д=160 растений; 700/160=4,4 ч/д; 4-х кратный полив 4,4х4=17,6 ч/д</t>
  </si>
  <si>
    <t>1 ч/д=100 кв.м.; 700/100=7 ч/д; за 4 раза - 7х4=28 ч/д</t>
  </si>
  <si>
    <t>минерализованная полоса</t>
  </si>
  <si>
    <t>периметр опашки 700 м шириной 1.4 м, площадь 1,4х700=0,1 га; 2-х кратная опашка - 0,1х2=0,2 га</t>
  </si>
  <si>
    <t>1 га -30 л:  0,1 га х30=3 л; 2-х кратная опашка - 0,2 га: 0,2х30=6 л</t>
  </si>
  <si>
    <t>Другой источник (софинансирование)</t>
  </si>
  <si>
    <t>установка 1 вешки и рытье арыка протяженностью 6 м до другой вешки оцениваются 1000 сумами</t>
  </si>
  <si>
    <t>1 ч/д=20 площадок; 1200/20=60 ч/д</t>
  </si>
  <si>
    <t>1 ч/д=25 площадок; 1200/25=48 ч/д</t>
  </si>
  <si>
    <t>Ташкент - Сайлик</t>
  </si>
  <si>
    <t>аммофоса - 50 гх1200=60 кг</t>
  </si>
  <si>
    <t>карбамида - 50х1200=60 кг</t>
  </si>
  <si>
    <t xml:space="preserve">калия 25х1200=30 кг </t>
  </si>
  <si>
    <t>посадка, смешивание, переноска и закапываниеудобрений в лунке</t>
  </si>
  <si>
    <t>1 ч/д-=200 лунок; 1200/200=6 ч/д</t>
  </si>
  <si>
    <t>1 ч/д=208 метров арыка; 7205/208=34,6 ч/д</t>
  </si>
  <si>
    <t>1 ч/д=278 метров арыка; 7205/278=25,9 ч/д; 4-х кратный полив займет 25,9х4=103,6 ч/д</t>
  </si>
  <si>
    <t>1 ч/д-=100 м. кв.; 1200/100=12 ч/д; 4-х кратное рыхление - 12х4=48 ч/д</t>
  </si>
  <si>
    <t>при схеме 6х6 м на 1.2 га нужно 344 колышков</t>
  </si>
  <si>
    <t>норма 1 га=3 ч/д; 1.2х3=3,6 ч/д</t>
  </si>
  <si>
    <t>1 ч/д=25 площадок; 344/25=13,8 ч/д</t>
  </si>
  <si>
    <t>1 ч/д=150 посадочных мест;344/150=2,3 ч/д</t>
  </si>
  <si>
    <t>1 ч/д=95 посадочных мест; 344/95=3,6 ч/д</t>
  </si>
  <si>
    <t>аммофоса - 50 гх344=17,2 кг</t>
  </si>
  <si>
    <t>карбамида - 50х344=17,2 кг</t>
  </si>
  <si>
    <t xml:space="preserve">калия 25х344=8,6 кг </t>
  </si>
  <si>
    <t>1 ч/д=80 растений; 344/80=4,3 ч/д</t>
  </si>
  <si>
    <t>Выдел №2- - Планируемый новый проект: 2014, ноябрь -2015, ноябрь</t>
  </si>
  <si>
    <t>подготовка почвы</t>
  </si>
  <si>
    <t>Посадка сеянцев с внесением навоза и минеральных удобрений в посадочные лунки</t>
  </si>
  <si>
    <t>уходы</t>
  </si>
  <si>
    <t>Полосная вспашка почвы, чизелевание+боронование пахоты</t>
  </si>
  <si>
    <t>тендер  на покупку техники</t>
  </si>
  <si>
    <t>сплошная пахота почвы</t>
  </si>
  <si>
    <t>га</t>
  </si>
  <si>
    <t>топливо</t>
  </si>
  <si>
    <t>л</t>
  </si>
  <si>
    <t>чизелевание+ боронование</t>
  </si>
  <si>
    <t>разбивка участка</t>
  </si>
  <si>
    <t>покупка колышков</t>
  </si>
  <si>
    <t>разбивка с установкой колышков</t>
  </si>
  <si>
    <t>нарезка поливных арыков вручную</t>
  </si>
  <si>
    <t>подготовка посадочного места</t>
  </si>
  <si>
    <t>покупке навоза с транспортировкой</t>
  </si>
  <si>
    <t>куб.м</t>
  </si>
  <si>
    <t>разноска навоза</t>
  </si>
  <si>
    <t>прекопка навоза</t>
  </si>
  <si>
    <t>приобретение посадочного материала</t>
  </si>
  <si>
    <t>закупка сеянцев фисташки</t>
  </si>
  <si>
    <t>закупка привитого миндаля</t>
  </si>
  <si>
    <t>транспортировка посадочного материала</t>
  </si>
  <si>
    <t>аренда машины</t>
  </si>
  <si>
    <t>покупка минеральных удобрений</t>
  </si>
  <si>
    <t>послепосадочный полив</t>
  </si>
  <si>
    <t>3-х кратные поливы</t>
  </si>
  <si>
    <t>4-х кратные рыхления почвы</t>
  </si>
  <si>
    <t>норма - 1 га100000 сум</t>
  </si>
  <si>
    <t>объем-5 га; норма -30 л/га</t>
  </si>
  <si>
    <t>объем-5 га; норма -15 л/га</t>
  </si>
  <si>
    <t>норма: 420 колышков/га; объем 5 га:5х420=2100</t>
  </si>
  <si>
    <t>норма:1 га= 3ч/д; объем: 5 га</t>
  </si>
  <si>
    <t>норма:500 м=1  ч\д;объем 12500 м/500=25 ч/д</t>
  </si>
  <si>
    <t>норма:0,003м3/посадочное место;  посадочных мест - 2100</t>
  </si>
  <si>
    <t>1 ч/д=150 посадочных мест;  объем: 2100/150=14 ч/д</t>
  </si>
  <si>
    <t>1 ч/д=95 посадочных мест;  объем: 2100/95=22,1 ч/д</t>
  </si>
  <si>
    <t>посадочных мест 1050</t>
  </si>
  <si>
    <t>Ташкент-Намданак</t>
  </si>
  <si>
    <t>50 г на 2100 посадочных мест: 2100х50=105 кг</t>
  </si>
  <si>
    <t>25 г на 2100 посадочных мест: 2100х25=52,5 кг</t>
  </si>
  <si>
    <t>Намданак- поле</t>
  </si>
  <si>
    <t>норма: 1 ч/д=80 посадок; объем 2100/80=26,25</t>
  </si>
  <si>
    <t>норма: 1 ч/д=50 посадок; объем 2100/50=42</t>
  </si>
  <si>
    <t>норма: 1 га=8 ч/д; объем 5 га х8=40 ч/д</t>
  </si>
  <si>
    <t>норма: 1 га=7 ч/д; объем 5 га х7х3=105 ч/д</t>
  </si>
  <si>
    <t>норма:1 ч/д=200 кв.м; объем - 2100/200=10,5 ч/д; 10,5х4=42 ч/д</t>
  </si>
  <si>
    <t>объем-4 га; норма -30 л/га</t>
  </si>
  <si>
    <t>объем-4 га; норма -15 л/га</t>
  </si>
  <si>
    <t>норма: 280 колышков/га; объем45 га45х280=1120</t>
  </si>
  <si>
    <t>норма:1 га= 3ч/д; объем: 4 га</t>
  </si>
  <si>
    <t xml:space="preserve">норма:1 га= 8 ч/добъем 4 га - 4х8=32 ч/д </t>
  </si>
  <si>
    <t>норма:0,003м3/посадочное место;  посадочных мест -1120 - 1120х0,003=3,36</t>
  </si>
  <si>
    <t>1 ч/д=150 посадочных мест;  объем: 1120/150=7,5 ч/д</t>
  </si>
  <si>
    <t>1 ч/д=95 посадочных мест;  объем: 1120/95=11,8 ч/д</t>
  </si>
  <si>
    <t>посадочных мест 1120</t>
  </si>
  <si>
    <t>Ташкент-Шампан</t>
  </si>
  <si>
    <t>50 г на1120 посадочных мест: 1120х50=56 кг</t>
  </si>
  <si>
    <t>25 г на 1120 посадочных мест: 1120х25=28 кг</t>
  </si>
  <si>
    <t>Шампан- поле</t>
  </si>
  <si>
    <t>норма: 1 ч/д=80 посадок; объем 1120/80=14</t>
  </si>
  <si>
    <t>норма: 1 га=8 ч/д; объем 4 га х8=32 ч/д</t>
  </si>
  <si>
    <t>норма: 1 га=7 ч/д; объем 4 га х7х3=84 ч/д</t>
  </si>
  <si>
    <t>норма:1 ч/д=120 кв.м; объем - 1120/120=9,3 ч/д; 9,3х4=37,2 ч/д</t>
  </si>
  <si>
    <t>изготовление и установка ограды</t>
  </si>
  <si>
    <t>нарезка поливных арыков (механизировано)</t>
  </si>
  <si>
    <t>закупка саженцев миндаля</t>
  </si>
  <si>
    <t>объем-5,8 га; норма -30 л/га</t>
  </si>
  <si>
    <t>объем-5,8 га; норма -15 л/га</t>
  </si>
  <si>
    <t>норма: 1 ч/д=10 м забора (изготовление и установка); объем: 1050 м</t>
  </si>
  <si>
    <t>норма: 420 колышков/га; объем 0,8 га:5х420=336; норма 280 колышков/га; объем: 5 гах280=1400</t>
  </si>
  <si>
    <t>норма:1 га= 3ч/д; объем: 5,8 га</t>
  </si>
  <si>
    <t>норма - 1 га70000 сум</t>
  </si>
  <si>
    <t>объем-4,4 га; норма -20 л/га</t>
  </si>
  <si>
    <t>норма:0,003м3/посадочное место;  посадочных мест -1736 - 1736х0,003=5,2</t>
  </si>
  <si>
    <t>1 ч/д=150 посадочных мест;  объем: 1736/150=11,6 ч/д</t>
  </si>
  <si>
    <t>1 ч/д=95 посадочных мест;  объем: 1736/95=18,3 ч/д</t>
  </si>
  <si>
    <t>посадочных мест 1570</t>
  </si>
  <si>
    <t>посадочных мест 170</t>
  </si>
  <si>
    <t>Ташкент-Ходжикент</t>
  </si>
  <si>
    <t>50 г на 1736 посадочных мест: 1736х50=86,8 кг</t>
  </si>
  <si>
    <t>25 г на 1736 посадочных мест: 1736х25=43,4 кг</t>
  </si>
  <si>
    <t>Ходжикент- поле</t>
  </si>
  <si>
    <t>норма: 1 ч/д=80 посадок; объем 1570/80=19,6</t>
  </si>
  <si>
    <t>норма: 1 ч/д=50 посадок; объем 170/50=3,4</t>
  </si>
  <si>
    <t>норма:1 ч/д=100 кв.м; объем - 1736/100=17,4 ч/д; 17,4х4=69,6 ч/д</t>
  </si>
  <si>
    <t>Заработная плата</t>
  </si>
  <si>
    <t>Командировки</t>
  </si>
  <si>
    <t>разбивка участка: заготовка колышков</t>
  </si>
  <si>
    <t>посадка сеянцев: выкопка лунки+ внесение удобрений</t>
  </si>
  <si>
    <t>посадка саженцев: выкопка лунки+ внесение удобрений</t>
  </si>
  <si>
    <t xml:space="preserve">послепосадочный полив </t>
  </si>
  <si>
    <t xml:space="preserve">Мотоблок Тiguan </t>
  </si>
  <si>
    <t>Работа Холтуры Дадабоева не оплачивается за счет средств проекта. Он является прямым заинтересованным лицом в создании фисташковой плантации и будет прилагать все усилия для достижения результатов проекта</t>
  </si>
  <si>
    <t>Работа Сайфидина Утбасарова не оплачивается за счет средств проекта. Он является прямым заинтересованным лицом в создании фисташковой плантации и будет прилагать все усилия для достижения результатов проекта</t>
  </si>
  <si>
    <t>Работа Абдумалика Хайитова  не оплачивается за счет средств проекта. Он является прямым заинтересованным лицом в создании фисташковой плантации и будет прилагать все усилия для достижения результатов проекта</t>
  </si>
  <si>
    <t>Наём временного персонала (1,5 ставки)</t>
  </si>
  <si>
    <t xml:space="preserve"> 10 дней 6 человек:суточные 25, проезд 30 - 25х10+30=280</t>
  </si>
  <si>
    <t>Командировка консультантов на проектную территорию (Чаткал, Шампан, Намданак,Сайлик, Ходжикент) из Ташкента</t>
  </si>
  <si>
    <t>ЗАДАЧА 1: СОЗДАНИЕ НАСАЖДЕНИЙ ФИСТАШКИ НАСТОЯЩЕЙ В ТАШКЕНТСКОЙ ОБЛАСТИ</t>
  </si>
  <si>
    <t>Мероприятие 1.1: Создание команды проекта, командировки</t>
  </si>
  <si>
    <t>Мероприятие 1.2. Создание насаждений в Сайлике, ноябрь 2014 - 2015 годы</t>
  </si>
  <si>
    <t>Мероприятие 1.3. Подсчет затрат, произведенных при создании насаждения фисташки на выделе №1 в Чаткале в 2012-2014 годах</t>
  </si>
  <si>
    <t>Мероприятие 1.4. Создание коллекции сортовой фисташки на выделе №1 и закладка насаждения фисташки на выделе №2 в Чаткале, ноябрь 2014 - 2015 годы</t>
  </si>
  <si>
    <t>Мероприятие 1.5. создание фисташковых насаждений в Намданаке</t>
  </si>
  <si>
    <t>Мероприятие 1.6: создание фисташковых насаждений в Шампане</t>
  </si>
  <si>
    <t>Мероприятие 1.7: создание фисташковых насаждений в Ходжикенте</t>
  </si>
  <si>
    <t xml:space="preserve">ЗАДАЧА №2 СОЗДАНИЕ ИНФРАСТРУКТУРЫ ДЛЯ СУКОКСКОЙ СТАНЦИИ </t>
  </si>
  <si>
    <t>Итого по задаче № 2.</t>
  </si>
  <si>
    <t>Итого по задаче № 1</t>
  </si>
  <si>
    <t>ISS costs</t>
  </si>
  <si>
    <t>Непредвиденные расходы</t>
  </si>
  <si>
    <t>Всего по проекту</t>
  </si>
  <si>
    <t>соотношение</t>
  </si>
  <si>
    <r>
      <rPr>
        <sz val="10"/>
        <rFont val="Arial"/>
        <family val="0"/>
      </rPr>
      <t>Ноябрь-декабрь 2014 года (4 дня)- для  уточнения объемов работ, разбивке выделов</t>
    </r>
  </si>
  <si>
    <r>
      <t xml:space="preserve">Март - апрель 2015 года </t>
    </r>
    <r>
      <rPr>
        <sz val="12"/>
        <rFont val="Arial"/>
        <family val="2"/>
      </rPr>
      <t xml:space="preserve">– посадка сеянцев фисташки </t>
    </r>
  </si>
  <si>
    <r>
      <rPr>
        <sz val="10"/>
        <rFont val="Arial"/>
        <family val="0"/>
      </rPr>
      <t>Май 2015 года – для мониторинга полива и состояния посадок, в том числе и по вредителям, болезням, качеству уходных мероприятий</t>
    </r>
  </si>
  <si>
    <r>
      <rPr>
        <sz val="10"/>
        <rFont val="Arial"/>
        <family val="0"/>
      </rPr>
      <t>Июль 2015 года – окулировка, для мониторинга полива и состояния посадок, в том числе и по вредителям, болезням, качеству уходных мероприяти</t>
    </r>
  </si>
  <si>
    <r>
      <rPr>
        <sz val="11"/>
        <color indexed="10"/>
        <rFont val="Calibri"/>
        <family val="2"/>
      </rPr>
      <t>Октябрь 2015 года – инвентаризация созданных насаждений</t>
    </r>
  </si>
  <si>
    <r>
      <t>2,5 м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</t>
    </r>
  </si>
  <si>
    <r>
      <t>2,5 м</t>
    </r>
    <r>
      <rPr>
        <vertAlign val="superscript"/>
        <sz val="14"/>
        <rFont val="Arial"/>
        <family val="2"/>
      </rPr>
      <t>3 навоза помещаются в одной тракторной тележке</t>
    </r>
    <r>
      <rPr>
        <sz val="14"/>
        <rFont val="Arial"/>
        <family val="2"/>
      </rPr>
      <t xml:space="preserve"> </t>
    </r>
  </si>
  <si>
    <r>
      <t xml:space="preserve"> м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</t>
    </r>
  </si>
  <si>
    <r>
      <t>потребность в навозе 0,003м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>х344=1 м.куб; .</t>
    </r>
  </si>
  <si>
    <r>
      <t>на 1 га на 280 посадочных мест надо– 0,003м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>х280=0,84 м</t>
    </r>
    <r>
      <rPr>
        <vertAlign val="superscript"/>
        <sz val="12"/>
        <rFont val="Arial"/>
        <family val="2"/>
      </rPr>
      <t>3; на все площади, т.е. для 700 посадочных мест надо 0,003х700=2,1 куб.м</t>
    </r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</si>
</sst>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$-409]#,##0.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"/>
    <numFmt numFmtId="182" formatCode="[$$-409]#,##0.0"/>
    <numFmt numFmtId="183" formatCode="_-[$$-C09]* #,##0.0_-;\-[$$-C09]* #,##0.0_-;_-[$$-C09]* &quot;-&quot;?_-;_-@_-"/>
    <numFmt numFmtId="184" formatCode="_-[$$-409]* #,##0.0_ ;_-[$$-409]* \-#,##0.0\ ;_-[$$-409]* &quot;-&quot;?_ ;_-@_ "/>
    <numFmt numFmtId="185" formatCode="[$$-409]#,##0.0_ ;\-[$$-409]#,##0.0\ "/>
    <numFmt numFmtId="186" formatCode="#,##0&quot;р.&quot;"/>
    <numFmt numFmtId="187" formatCode="#,##0_р_."/>
    <numFmt numFmtId="188" formatCode="[$$-409]#,##0"/>
  </numFmts>
  <fonts count="2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1"/>
      <name val="Arial"/>
      <family val="2"/>
    </font>
    <font>
      <vertAlign val="superscript"/>
      <sz val="14"/>
      <name val="Arial"/>
      <family val="2"/>
    </font>
    <font>
      <sz val="14"/>
      <name val="Arial"/>
      <family val="2"/>
    </font>
    <font>
      <vertAlign val="superscript"/>
      <sz val="12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2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center" wrapText="1"/>
    </xf>
    <xf numFmtId="172" fontId="0" fillId="0" borderId="12" xfId="0" applyNumberFormat="1" applyFont="1" applyBorder="1" applyAlignment="1">
      <alignment horizontal="center" vertical="top" wrapText="1"/>
    </xf>
    <xf numFmtId="0" fontId="0" fillId="0" borderId="12" xfId="0" applyFont="1" applyBorder="1" applyAlignment="1">
      <alignment vertical="center" wrapText="1"/>
    </xf>
    <xf numFmtId="0" fontId="3" fillId="0" borderId="12" xfId="0" applyFont="1" applyBorder="1" applyAlignment="1">
      <alignment/>
    </xf>
    <xf numFmtId="182" fontId="0" fillId="0" borderId="12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wrapText="1"/>
    </xf>
    <xf numFmtId="0" fontId="0" fillId="0" borderId="0" xfId="0" applyAlignment="1">
      <alignment/>
    </xf>
    <xf numFmtId="0" fontId="0" fillId="15" borderId="0" xfId="0" applyFill="1" applyAlignment="1">
      <alignment/>
    </xf>
    <xf numFmtId="0" fontId="0" fillId="0" borderId="12" xfId="0" applyBorder="1" applyAlignment="1">
      <alignment/>
    </xf>
    <xf numFmtId="0" fontId="0" fillId="15" borderId="12" xfId="0" applyFont="1" applyFill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182" fontId="0" fillId="0" borderId="12" xfId="0" applyNumberFormat="1" applyFont="1" applyBorder="1" applyAlignment="1">
      <alignment horizontal="center" vertical="top" wrapText="1"/>
    </xf>
    <xf numFmtId="0" fontId="0" fillId="0" borderId="12" xfId="0" applyFont="1" applyFill="1" applyBorder="1" applyAlignment="1">
      <alignment wrapText="1"/>
    </xf>
    <xf numFmtId="0" fontId="0" fillId="0" borderId="12" xfId="0" applyFill="1" applyBorder="1" applyAlignment="1">
      <alignment/>
    </xf>
    <xf numFmtId="0" fontId="0" fillId="0" borderId="0" xfId="0" applyFill="1" applyAlignment="1">
      <alignment/>
    </xf>
    <xf numFmtId="0" fontId="0" fillId="0" borderId="12" xfId="0" applyFont="1" applyFill="1" applyBorder="1" applyAlignment="1">
      <alignment/>
    </xf>
    <xf numFmtId="0" fontId="0" fillId="24" borderId="1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182" fontId="0" fillId="0" borderId="0" xfId="0" applyNumberFormat="1" applyFont="1" applyBorder="1" applyAlignment="1">
      <alignment horizontal="center" vertical="center" wrapText="1"/>
    </xf>
    <xf numFmtId="0" fontId="0" fillId="25" borderId="0" xfId="0" applyFill="1" applyAlignment="1">
      <alignment/>
    </xf>
    <xf numFmtId="0" fontId="0" fillId="15" borderId="12" xfId="0" applyFill="1" applyBorder="1" applyAlignment="1">
      <alignment/>
    </xf>
    <xf numFmtId="0" fontId="0" fillId="0" borderId="12" xfId="0" applyFont="1" applyBorder="1" applyAlignment="1">
      <alignment vertical="center"/>
    </xf>
    <xf numFmtId="182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Border="1" applyAlignment="1">
      <alignment/>
    </xf>
    <xf numFmtId="182" fontId="0" fillId="0" borderId="12" xfId="0" applyNumberFormat="1" applyFont="1" applyFill="1" applyBorder="1" applyAlignment="1">
      <alignment horizontal="center" vertical="top" wrapText="1"/>
    </xf>
    <xf numFmtId="0" fontId="0" fillId="0" borderId="12" xfId="0" applyFont="1" applyBorder="1" applyAlignment="1">
      <alignment vertical="top"/>
    </xf>
    <xf numFmtId="0" fontId="0" fillId="0" borderId="12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top" wrapText="1"/>
    </xf>
    <xf numFmtId="182" fontId="0" fillId="0" borderId="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0" fillId="0" borderId="12" xfId="0" applyFont="1" applyFill="1" applyBorder="1" applyAlignment="1">
      <alignment horizontal="justify" vertical="top" wrapText="1"/>
    </xf>
    <xf numFmtId="0" fontId="0" fillId="0" borderId="12" xfId="0" applyFont="1" applyFill="1" applyBorder="1" applyAlignment="1">
      <alignment horizontal="center" vertical="top" wrapText="1"/>
    </xf>
    <xf numFmtId="172" fontId="0" fillId="0" borderId="12" xfId="0" applyNumberFormat="1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vertical="top" wrapText="1"/>
    </xf>
    <xf numFmtId="0" fontId="0" fillId="0" borderId="12" xfId="0" applyFill="1" applyBorder="1" applyAlignment="1">
      <alignment/>
    </xf>
    <xf numFmtId="172" fontId="0" fillId="25" borderId="12" xfId="0" applyNumberFormat="1" applyFont="1" applyFill="1" applyBorder="1" applyAlignment="1">
      <alignment horizontal="center" vertical="top" wrapText="1"/>
    </xf>
    <xf numFmtId="0" fontId="0" fillId="25" borderId="12" xfId="0" applyFont="1" applyFill="1" applyBorder="1" applyAlignment="1">
      <alignment vertical="top" wrapText="1"/>
    </xf>
    <xf numFmtId="0" fontId="0" fillId="25" borderId="12" xfId="0" applyFill="1" applyBorder="1" applyAlignment="1">
      <alignment/>
    </xf>
    <xf numFmtId="0" fontId="0" fillId="25" borderId="16" xfId="0" applyFont="1" applyFill="1" applyBorder="1" applyAlignment="1">
      <alignment horizontal="center" vertical="center" wrapText="1"/>
    </xf>
    <xf numFmtId="188" fontId="2" fillId="11" borderId="12" xfId="0" applyNumberFormat="1" applyFont="1" applyFill="1" applyBorder="1" applyAlignment="1">
      <alignment vertical="center" wrapText="1"/>
    </xf>
    <xf numFmtId="3" fontId="0" fillId="0" borderId="12" xfId="0" applyNumberFormat="1" applyFont="1" applyFill="1" applyBorder="1" applyAlignment="1">
      <alignment horizontal="center" vertical="top" wrapText="1"/>
    </xf>
    <xf numFmtId="0" fontId="0" fillId="23" borderId="12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25" borderId="18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top" wrapText="1"/>
    </xf>
    <xf numFmtId="0" fontId="0" fillId="0" borderId="12" xfId="0" applyFont="1" applyBorder="1" applyAlignment="1">
      <alignment wrapText="1"/>
    </xf>
    <xf numFmtId="0" fontId="0" fillId="7" borderId="12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2" fillId="11" borderId="19" xfId="0" applyFont="1" applyFill="1" applyBorder="1" applyAlignment="1">
      <alignment horizontal="center" vertical="center" wrapText="1"/>
    </xf>
    <xf numFmtId="0" fontId="2" fillId="11" borderId="18" xfId="0" applyFont="1" applyFill="1" applyBorder="1" applyAlignment="1">
      <alignment horizontal="center" vertical="center" wrapText="1"/>
    </xf>
    <xf numFmtId="0" fontId="2" fillId="11" borderId="14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vertical="center" wrapText="1"/>
    </xf>
    <xf numFmtId="0" fontId="0" fillId="25" borderId="17" xfId="0" applyFont="1" applyFill="1" applyBorder="1" applyAlignment="1">
      <alignment horizontal="center" vertical="center" wrapText="1"/>
    </xf>
    <xf numFmtId="0" fontId="2" fillId="11" borderId="19" xfId="0" applyFont="1" applyFill="1" applyBorder="1" applyAlignment="1">
      <alignment horizontal="center" vertical="center" wrapText="1"/>
    </xf>
    <xf numFmtId="0" fontId="2" fillId="11" borderId="18" xfId="0" applyFont="1" applyFill="1" applyBorder="1" applyAlignment="1">
      <alignment wrapText="1"/>
    </xf>
    <xf numFmtId="0" fontId="2" fillId="11" borderId="14" xfId="0" applyFont="1" applyFill="1" applyBorder="1" applyAlignment="1">
      <alignment wrapText="1"/>
    </xf>
    <xf numFmtId="186" fontId="0" fillId="0" borderId="15" xfId="0" applyNumberFormat="1" applyFont="1" applyBorder="1" applyAlignment="1">
      <alignment vertical="center" wrapText="1"/>
    </xf>
    <xf numFmtId="0" fontId="2" fillId="15" borderId="19" xfId="0" applyFont="1" applyFill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11" borderId="16" xfId="0" applyFont="1" applyFill="1" applyBorder="1" applyAlignment="1">
      <alignment vertical="center" wrapText="1"/>
    </xf>
    <xf numFmtId="0" fontId="2" fillId="11" borderId="16" xfId="0" applyFont="1" applyFill="1" applyBorder="1" applyAlignment="1">
      <alignment wrapText="1"/>
    </xf>
    <xf numFmtId="182" fontId="0" fillId="0" borderId="15" xfId="0" applyNumberFormat="1" applyFont="1" applyFill="1" applyBorder="1" applyAlignment="1">
      <alignment horizontal="center" vertical="top" wrapText="1"/>
    </xf>
    <xf numFmtId="182" fontId="2" fillId="11" borderId="12" xfId="0" applyNumberFormat="1" applyFont="1" applyFill="1" applyBorder="1" applyAlignment="1">
      <alignment horizontal="center" vertical="top" wrapText="1"/>
    </xf>
    <xf numFmtId="182" fontId="0" fillId="0" borderId="10" xfId="0" applyNumberFormat="1" applyFont="1" applyFill="1" applyBorder="1" applyAlignment="1">
      <alignment wrapText="1"/>
    </xf>
    <xf numFmtId="188" fontId="2" fillId="15" borderId="12" xfId="0" applyNumberFormat="1" applyFont="1" applyFill="1" applyBorder="1" applyAlignment="1">
      <alignment vertical="center" wrapText="1"/>
    </xf>
    <xf numFmtId="0" fontId="2" fillId="11" borderId="19" xfId="0" applyFont="1" applyFill="1" applyBorder="1" applyAlignment="1">
      <alignment wrapText="1"/>
    </xf>
    <xf numFmtId="182" fontId="0" fillId="0" borderId="20" xfId="0" applyNumberFormat="1" applyFont="1" applyFill="1" applyBorder="1" applyAlignment="1">
      <alignment horizontal="center" vertical="top" wrapText="1"/>
    </xf>
    <xf numFmtId="0" fontId="21" fillId="0" borderId="12" xfId="0" applyFont="1" applyBorder="1" applyAlignment="1">
      <alignment vertical="center" wrapText="1" shrinkToFit="1"/>
    </xf>
    <xf numFmtId="0" fontId="0" fillId="11" borderId="19" xfId="0" applyFont="1" applyFill="1" applyBorder="1" applyAlignment="1">
      <alignment horizontal="center"/>
    </xf>
    <xf numFmtId="0" fontId="0" fillId="11" borderId="18" xfId="0" applyFont="1" applyFill="1" applyBorder="1" applyAlignment="1">
      <alignment horizontal="center"/>
    </xf>
    <xf numFmtId="0" fontId="0" fillId="11" borderId="14" xfId="0" applyFont="1" applyFill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justify" vertical="top" wrapText="1"/>
    </xf>
    <xf numFmtId="0" fontId="23" fillId="0" borderId="12" xfId="0" applyFont="1" applyBorder="1" applyAlignment="1">
      <alignment vertical="top" wrapText="1"/>
    </xf>
    <xf numFmtId="0" fontId="21" fillId="0" borderId="12" xfId="0" applyFont="1" applyBorder="1" applyAlignment="1">
      <alignment vertical="top" wrapText="1" shrinkToFit="1"/>
    </xf>
    <xf numFmtId="0" fontId="21" fillId="0" borderId="12" xfId="0" applyFont="1" applyBorder="1" applyAlignment="1">
      <alignment vertical="top" wrapText="1" shrinkToFit="1"/>
    </xf>
    <xf numFmtId="0" fontId="21" fillId="0" borderId="12" xfId="0" applyFont="1" applyBorder="1" applyAlignment="1">
      <alignment vertical="center" wrapText="1"/>
    </xf>
    <xf numFmtId="0" fontId="21" fillId="0" borderId="12" xfId="0" applyFont="1" applyBorder="1" applyAlignment="1">
      <alignment vertical="center" wrapText="1" shrinkToFit="1"/>
    </xf>
    <xf numFmtId="0" fontId="23" fillId="0" borderId="12" xfId="0" applyFont="1" applyBorder="1" applyAlignment="1">
      <alignment/>
    </xf>
    <xf numFmtId="0" fontId="23" fillId="0" borderId="12" xfId="0" applyFont="1" applyBorder="1" applyAlignment="1">
      <alignment/>
    </xf>
    <xf numFmtId="3" fontId="0" fillId="0" borderId="12" xfId="0" applyNumberFormat="1" applyFont="1" applyBorder="1" applyAlignment="1">
      <alignment wrapText="1"/>
    </xf>
    <xf numFmtId="172" fontId="0" fillId="0" borderId="12" xfId="0" applyNumberFormat="1" applyFont="1" applyBorder="1" applyAlignment="1">
      <alignment wrapText="1"/>
    </xf>
    <xf numFmtId="0" fontId="0" fillId="7" borderId="12" xfId="0" applyFont="1" applyFill="1" applyBorder="1" applyAlignment="1">
      <alignment wrapText="1"/>
    </xf>
    <xf numFmtId="0" fontId="23" fillId="0" borderId="12" xfId="0" applyFont="1" applyFill="1" applyBorder="1" applyAlignment="1">
      <alignment/>
    </xf>
    <xf numFmtId="172" fontId="0" fillId="0" borderId="12" xfId="0" applyNumberFormat="1" applyFont="1" applyFill="1" applyBorder="1" applyAlignment="1">
      <alignment wrapText="1"/>
    </xf>
    <xf numFmtId="3" fontId="0" fillId="0" borderId="12" xfId="0" applyNumberFormat="1" applyFont="1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16" xfId="0" applyFont="1" applyBorder="1" applyAlignment="1">
      <alignment vertical="center"/>
    </xf>
    <xf numFmtId="0" fontId="0" fillId="25" borderId="0" xfId="0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1" fontId="0" fillId="0" borderId="12" xfId="0" applyNumberFormat="1" applyFont="1" applyBorder="1" applyAlignment="1">
      <alignment wrapText="1"/>
    </xf>
    <xf numFmtId="188" fontId="0" fillId="0" borderId="12" xfId="0" applyNumberFormat="1" applyFont="1" applyBorder="1" applyAlignment="1">
      <alignment wrapText="1"/>
    </xf>
    <xf numFmtId="188" fontId="0" fillId="0" borderId="12" xfId="0" applyNumberFormat="1" applyFont="1" applyBorder="1" applyAlignment="1">
      <alignment/>
    </xf>
    <xf numFmtId="0" fontId="0" fillId="0" borderId="11" xfId="0" applyFont="1" applyBorder="1" applyAlignment="1">
      <alignment vertical="center" wrapText="1"/>
    </xf>
    <xf numFmtId="0" fontId="0" fillId="0" borderId="20" xfId="0" applyFont="1" applyBorder="1" applyAlignment="1">
      <alignment vertical="center" wrapText="1"/>
    </xf>
    <xf numFmtId="1" fontId="0" fillId="0" borderId="12" xfId="0" applyNumberFormat="1" applyFont="1" applyBorder="1" applyAlignment="1">
      <alignment/>
    </xf>
    <xf numFmtId="172" fontId="0" fillId="0" borderId="12" xfId="0" applyNumberFormat="1" applyFont="1" applyBorder="1" applyAlignment="1">
      <alignment vertical="center" wrapText="1"/>
    </xf>
    <xf numFmtId="188" fontId="0" fillId="0" borderId="12" xfId="0" applyNumberFormat="1" applyFont="1" applyBorder="1" applyAlignment="1">
      <alignment vertical="center" wrapText="1"/>
    </xf>
    <xf numFmtId="0" fontId="0" fillId="0" borderId="11" xfId="0" applyFont="1" applyBorder="1" applyAlignment="1">
      <alignment/>
    </xf>
    <xf numFmtId="10" fontId="0" fillId="25" borderId="0" xfId="0" applyNumberFormat="1" applyFont="1" applyFill="1" applyBorder="1" applyAlignment="1">
      <alignment/>
    </xf>
    <xf numFmtId="0" fontId="0" fillId="25" borderId="10" xfId="0" applyFont="1" applyFill="1" applyBorder="1" applyAlignment="1">
      <alignment/>
    </xf>
    <xf numFmtId="0" fontId="0" fillId="0" borderId="1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2"/>
  <sheetViews>
    <sheetView tabSelected="1" zoomScale="110" zoomScaleNormal="110" zoomScaleSheetLayoutView="100" zoomScalePageLayoutView="0" workbookViewId="0" topLeftCell="A1">
      <pane xSplit="1" ySplit="3" topLeftCell="B15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161" sqref="G161"/>
    </sheetView>
  </sheetViews>
  <sheetFormatPr defaultColWidth="9.140625" defaultRowHeight="12.75"/>
  <cols>
    <col min="1" max="1" width="14.28125" style="3" customWidth="1"/>
    <col min="2" max="2" width="14.421875" style="3" customWidth="1"/>
    <col min="3" max="3" width="18.00390625" style="3" customWidth="1"/>
    <col min="4" max="4" width="11.140625" style="3" customWidth="1"/>
    <col min="5" max="5" width="10.8515625" style="3" bestFit="1" customWidth="1"/>
    <col min="6" max="6" width="11.140625" style="3" customWidth="1"/>
    <col min="7" max="7" width="13.7109375" style="1" customWidth="1"/>
    <col min="8" max="8" width="11.140625" style="1" customWidth="1"/>
    <col min="9" max="9" width="11.7109375" style="2" customWidth="1"/>
    <col min="10" max="10" width="26.7109375" style="2" customWidth="1"/>
    <col min="11" max="11" width="73.421875" style="0" customWidth="1"/>
  </cols>
  <sheetData>
    <row r="1" spans="1:10" ht="12.75">
      <c r="A1" s="33"/>
      <c r="B1" s="33"/>
      <c r="C1" s="33"/>
      <c r="D1" s="33"/>
      <c r="E1" s="33"/>
      <c r="F1" s="33"/>
      <c r="G1" s="81" t="s">
        <v>5</v>
      </c>
      <c r="H1" s="82"/>
      <c r="I1" s="83"/>
      <c r="J1" s="84"/>
    </row>
    <row r="2" spans="1:10" ht="51">
      <c r="A2" s="26" t="s">
        <v>9</v>
      </c>
      <c r="B2" s="26" t="s">
        <v>0</v>
      </c>
      <c r="C2" s="26" t="s">
        <v>4</v>
      </c>
      <c r="D2" s="26" t="s">
        <v>1</v>
      </c>
      <c r="E2" s="26" t="s">
        <v>2</v>
      </c>
      <c r="F2" s="26" t="s">
        <v>3</v>
      </c>
      <c r="G2" s="26" t="s">
        <v>6</v>
      </c>
      <c r="H2" s="26" t="s">
        <v>105</v>
      </c>
      <c r="I2" s="26" t="s">
        <v>7</v>
      </c>
      <c r="J2" s="26" t="s">
        <v>8</v>
      </c>
    </row>
    <row r="3" spans="1:10" ht="12.75" customHeight="1">
      <c r="A3" s="60" t="s">
        <v>227</v>
      </c>
      <c r="B3" s="61"/>
      <c r="C3" s="61"/>
      <c r="D3" s="61"/>
      <c r="E3" s="61"/>
      <c r="F3" s="61"/>
      <c r="G3" s="61"/>
      <c r="H3" s="61"/>
      <c r="I3" s="61"/>
      <c r="J3" s="62"/>
    </row>
    <row r="4" spans="1:10" ht="12.75" customHeight="1">
      <c r="A4" s="19"/>
      <c r="B4" s="54" t="s">
        <v>214</v>
      </c>
      <c r="C4" s="54"/>
      <c r="D4" s="54"/>
      <c r="E4" s="54"/>
      <c r="F4" s="54"/>
      <c r="G4" s="54"/>
      <c r="H4" s="54"/>
      <c r="I4" s="54"/>
      <c r="J4" s="85"/>
    </row>
    <row r="5" spans="1:11" ht="84" customHeight="1">
      <c r="A5" s="55" t="s">
        <v>228</v>
      </c>
      <c r="B5" s="5" t="s">
        <v>11</v>
      </c>
      <c r="C5" s="5" t="s">
        <v>12</v>
      </c>
      <c r="D5" s="6" t="s">
        <v>16</v>
      </c>
      <c r="E5" s="6">
        <v>12</v>
      </c>
      <c r="F5" s="9">
        <v>200</v>
      </c>
      <c r="G5" s="9">
        <f>E5*F5</f>
        <v>2400</v>
      </c>
      <c r="H5" s="9">
        <v>0</v>
      </c>
      <c r="I5" s="9">
        <f>G5+H5</f>
        <v>2400</v>
      </c>
      <c r="J5" s="7" t="s">
        <v>18</v>
      </c>
      <c r="K5" s="4"/>
    </row>
    <row r="6" spans="1:11" ht="117.75" customHeight="1">
      <c r="A6" s="55"/>
      <c r="B6" s="5" t="s">
        <v>13</v>
      </c>
      <c r="C6" s="5" t="s">
        <v>17</v>
      </c>
      <c r="D6" s="6" t="s">
        <v>16</v>
      </c>
      <c r="E6" s="6">
        <v>12</v>
      </c>
      <c r="F6" s="9">
        <v>150</v>
      </c>
      <c r="G6" s="9">
        <v>0</v>
      </c>
      <c r="H6" s="9">
        <f>E6*F6</f>
        <v>1800</v>
      </c>
      <c r="I6" s="9">
        <f>G6+H6</f>
        <v>1800</v>
      </c>
      <c r="J6" s="7" t="s">
        <v>31</v>
      </c>
      <c r="K6" s="4"/>
    </row>
    <row r="7" spans="1:11" ht="117" customHeight="1">
      <c r="A7" s="55"/>
      <c r="B7" s="5" t="s">
        <v>13</v>
      </c>
      <c r="C7" s="5" t="s">
        <v>17</v>
      </c>
      <c r="D7" s="6" t="s">
        <v>16</v>
      </c>
      <c r="E7" s="6">
        <v>12</v>
      </c>
      <c r="F7" s="9">
        <v>150</v>
      </c>
      <c r="G7" s="9">
        <v>0</v>
      </c>
      <c r="H7" s="9">
        <f>E7*F7</f>
        <v>1800</v>
      </c>
      <c r="I7" s="9">
        <f>G7+H7</f>
        <v>1800</v>
      </c>
      <c r="J7" s="7" t="s">
        <v>32</v>
      </c>
      <c r="K7" s="4"/>
    </row>
    <row r="8" spans="1:11" ht="117" customHeight="1">
      <c r="A8" s="55"/>
      <c r="B8" s="5" t="s">
        <v>13</v>
      </c>
      <c r="C8" s="5" t="s">
        <v>17</v>
      </c>
      <c r="D8" s="6" t="s">
        <v>16</v>
      </c>
      <c r="E8" s="6">
        <v>12</v>
      </c>
      <c r="F8" s="9">
        <v>150</v>
      </c>
      <c r="G8" s="9">
        <v>0</v>
      </c>
      <c r="H8" s="9">
        <f>E8*F8</f>
        <v>1800</v>
      </c>
      <c r="I8" s="9">
        <f>G8+H8</f>
        <v>1800</v>
      </c>
      <c r="J8" s="7" t="s">
        <v>221</v>
      </c>
      <c r="K8" s="4"/>
    </row>
    <row r="9" spans="1:11" ht="117" customHeight="1">
      <c r="A9" s="55"/>
      <c r="B9" s="5" t="s">
        <v>13</v>
      </c>
      <c r="C9" s="5" t="s">
        <v>17</v>
      </c>
      <c r="D9" s="6" t="s">
        <v>16</v>
      </c>
      <c r="E9" s="6">
        <v>12</v>
      </c>
      <c r="F9" s="9">
        <v>150</v>
      </c>
      <c r="G9" s="9">
        <v>0</v>
      </c>
      <c r="H9" s="9">
        <f>E9*F9</f>
        <v>1800</v>
      </c>
      <c r="I9" s="9">
        <f>G9+H9</f>
        <v>1800</v>
      </c>
      <c r="J9" s="7" t="s">
        <v>222</v>
      </c>
      <c r="K9" s="4"/>
    </row>
    <row r="10" spans="1:11" ht="117" customHeight="1">
      <c r="A10" s="55"/>
      <c r="B10" s="5" t="s">
        <v>13</v>
      </c>
      <c r="C10" s="5" t="s">
        <v>17</v>
      </c>
      <c r="D10" s="6" t="s">
        <v>16</v>
      </c>
      <c r="E10" s="6">
        <v>12</v>
      </c>
      <c r="F10" s="9">
        <v>150</v>
      </c>
      <c r="G10" s="9">
        <v>0</v>
      </c>
      <c r="H10" s="9">
        <f>E10*F10</f>
        <v>1800</v>
      </c>
      <c r="I10" s="9">
        <f>G10+H10</f>
        <v>1800</v>
      </c>
      <c r="J10" s="7" t="s">
        <v>223</v>
      </c>
      <c r="K10" s="4"/>
    </row>
    <row r="11" spans="1:11" ht="38.25">
      <c r="A11" s="55"/>
      <c r="B11" s="5" t="s">
        <v>20</v>
      </c>
      <c r="C11" s="5" t="s">
        <v>22</v>
      </c>
      <c r="D11" s="6" t="s">
        <v>21</v>
      </c>
      <c r="E11" s="6">
        <v>1</v>
      </c>
      <c r="F11" s="9">
        <v>1000</v>
      </c>
      <c r="G11" s="9">
        <f>E11*F11</f>
        <v>1000</v>
      </c>
      <c r="H11" s="9">
        <v>0</v>
      </c>
      <c r="I11" s="9">
        <f>G11+H11</f>
        <v>1000</v>
      </c>
      <c r="J11" s="10"/>
      <c r="K11" s="4"/>
    </row>
    <row r="12" spans="1:11" ht="12.75">
      <c r="A12" s="55"/>
      <c r="B12" s="5"/>
      <c r="C12" s="5" t="s">
        <v>23</v>
      </c>
      <c r="D12" s="6" t="s">
        <v>21</v>
      </c>
      <c r="E12" s="6">
        <v>1</v>
      </c>
      <c r="F12" s="9">
        <v>1000</v>
      </c>
      <c r="G12" s="9">
        <f>E12*F12</f>
        <v>1000</v>
      </c>
      <c r="H12" s="9">
        <v>0</v>
      </c>
      <c r="I12" s="9">
        <f>G12+H12</f>
        <v>1000</v>
      </c>
      <c r="J12" s="10"/>
      <c r="K12" s="4"/>
    </row>
    <row r="13" spans="1:11" ht="25.5">
      <c r="A13" s="55"/>
      <c r="B13" s="5"/>
      <c r="C13" s="5" t="s">
        <v>24</v>
      </c>
      <c r="D13" s="6" t="s">
        <v>21</v>
      </c>
      <c r="E13" s="6">
        <v>1</v>
      </c>
      <c r="F13" s="9">
        <v>1000</v>
      </c>
      <c r="G13" s="9">
        <f>E13*F13</f>
        <v>1000</v>
      </c>
      <c r="H13" s="9">
        <v>0</v>
      </c>
      <c r="I13" s="9">
        <f>G13+H13</f>
        <v>1000</v>
      </c>
      <c r="J13" s="10"/>
      <c r="K13" s="4"/>
    </row>
    <row r="14" spans="1:11" ht="12.75">
      <c r="A14" s="55"/>
      <c r="B14" s="5"/>
      <c r="C14" s="5" t="s">
        <v>29</v>
      </c>
      <c r="D14" s="6" t="s">
        <v>21</v>
      </c>
      <c r="E14" s="6">
        <v>1</v>
      </c>
      <c r="F14" s="9">
        <v>500</v>
      </c>
      <c r="G14" s="9">
        <f>E14*F14</f>
        <v>500</v>
      </c>
      <c r="H14" s="9">
        <v>0</v>
      </c>
      <c r="I14" s="9">
        <f>G14+H14</f>
        <v>500</v>
      </c>
      <c r="J14" s="10"/>
      <c r="K14" s="4"/>
    </row>
    <row r="15" spans="1:11" ht="12.75">
      <c r="A15" s="55"/>
      <c r="B15" s="5"/>
      <c r="C15" s="5" t="s">
        <v>30</v>
      </c>
      <c r="D15" s="6" t="s">
        <v>21</v>
      </c>
      <c r="E15" s="6">
        <v>1</v>
      </c>
      <c r="F15" s="9">
        <v>500</v>
      </c>
      <c r="G15" s="9">
        <f>E15*F15</f>
        <v>500</v>
      </c>
      <c r="H15" s="9">
        <v>0</v>
      </c>
      <c r="I15" s="9">
        <f>G15+H15</f>
        <v>500</v>
      </c>
      <c r="J15" s="10"/>
      <c r="K15" s="4"/>
    </row>
    <row r="16" spans="1:11" s="29" customFormat="1" ht="63.75">
      <c r="A16" s="55"/>
      <c r="B16" s="41" t="s">
        <v>224</v>
      </c>
      <c r="C16" s="41" t="s">
        <v>14</v>
      </c>
      <c r="D16" s="42" t="s">
        <v>15</v>
      </c>
      <c r="E16" s="42">
        <v>7.5</v>
      </c>
      <c r="F16" s="51">
        <v>300000</v>
      </c>
      <c r="G16" s="9">
        <v>0</v>
      </c>
      <c r="H16" s="43">
        <f>E16*F16/2220</f>
        <v>1013.5135135135135</v>
      </c>
      <c r="I16" s="43">
        <f>SUM(G16:H16)</f>
        <v>1013.5135135135135</v>
      </c>
      <c r="J16" s="44" t="s">
        <v>33</v>
      </c>
      <c r="K16" s="45"/>
    </row>
    <row r="17" spans="1:11" s="29" customFormat="1" ht="18" customHeight="1">
      <c r="A17" s="49"/>
      <c r="B17" s="49" t="s">
        <v>215</v>
      </c>
      <c r="C17" s="49"/>
      <c r="D17" s="49"/>
      <c r="E17" s="49"/>
      <c r="F17" s="49"/>
      <c r="G17" s="49"/>
      <c r="H17" s="49"/>
      <c r="I17" s="46"/>
      <c r="J17" s="47"/>
      <c r="K17" s="48"/>
    </row>
    <row r="18" spans="1:11" ht="107.25" customHeight="1">
      <c r="A18" s="55" t="s">
        <v>28</v>
      </c>
      <c r="B18" s="5" t="s">
        <v>242</v>
      </c>
      <c r="C18" s="5" t="s">
        <v>226</v>
      </c>
      <c r="D18" s="6" t="s">
        <v>19</v>
      </c>
      <c r="E18" s="6">
        <v>6</v>
      </c>
      <c r="F18" s="9">
        <v>280</v>
      </c>
      <c r="G18" s="9">
        <f>E18*F18</f>
        <v>1680</v>
      </c>
      <c r="H18" s="9">
        <v>0</v>
      </c>
      <c r="I18" s="9">
        <f>G18+H18</f>
        <v>1680</v>
      </c>
      <c r="J18" s="10" t="s">
        <v>225</v>
      </c>
      <c r="K18" s="4"/>
    </row>
    <row r="19" spans="1:11" ht="102">
      <c r="A19" s="55"/>
      <c r="B19" s="86" t="s">
        <v>243</v>
      </c>
      <c r="C19" s="5" t="s">
        <v>226</v>
      </c>
      <c r="D19" s="6" t="s">
        <v>19</v>
      </c>
      <c r="E19" s="6">
        <v>6</v>
      </c>
      <c r="F19" s="9">
        <v>280</v>
      </c>
      <c r="G19" s="9">
        <f>E19*F19</f>
        <v>1680</v>
      </c>
      <c r="H19" s="9">
        <v>0</v>
      </c>
      <c r="I19" s="9">
        <f>G19+H19</f>
        <v>1680</v>
      </c>
      <c r="J19" s="10" t="s">
        <v>225</v>
      </c>
      <c r="K19" s="4"/>
    </row>
    <row r="20" spans="1:11" ht="207.75" customHeight="1">
      <c r="A20" s="55"/>
      <c r="B20" s="87" t="s">
        <v>244</v>
      </c>
      <c r="C20" s="5" t="s">
        <v>226</v>
      </c>
      <c r="D20" s="6" t="s">
        <v>19</v>
      </c>
      <c r="E20" s="6">
        <v>6</v>
      </c>
      <c r="F20" s="9">
        <v>280</v>
      </c>
      <c r="G20" s="9">
        <f>E20*F20</f>
        <v>1680</v>
      </c>
      <c r="H20" s="9">
        <v>0</v>
      </c>
      <c r="I20" s="9">
        <f>G20+H20</f>
        <v>1680</v>
      </c>
      <c r="J20" s="10" t="s">
        <v>225</v>
      </c>
      <c r="K20" s="4"/>
    </row>
    <row r="21" spans="1:11" ht="243.75" customHeight="1">
      <c r="A21" s="55"/>
      <c r="B21" s="87" t="s">
        <v>245</v>
      </c>
      <c r="C21" s="5" t="s">
        <v>226</v>
      </c>
      <c r="D21" s="6" t="s">
        <v>19</v>
      </c>
      <c r="E21" s="6">
        <v>6</v>
      </c>
      <c r="F21" s="9">
        <v>280</v>
      </c>
      <c r="G21" s="9">
        <f>E21*F21</f>
        <v>1680</v>
      </c>
      <c r="H21" s="9">
        <v>0</v>
      </c>
      <c r="I21" s="9">
        <f>G21+H21</f>
        <v>1680</v>
      </c>
      <c r="J21" s="10" t="s">
        <v>225</v>
      </c>
      <c r="K21" s="4"/>
    </row>
    <row r="22" spans="1:11" ht="98.25" customHeight="1">
      <c r="A22" s="55"/>
      <c r="B22" s="87" t="s">
        <v>246</v>
      </c>
      <c r="C22" s="5" t="s">
        <v>226</v>
      </c>
      <c r="D22" s="6" t="s">
        <v>19</v>
      </c>
      <c r="E22" s="6">
        <v>6</v>
      </c>
      <c r="F22" s="9">
        <v>280</v>
      </c>
      <c r="G22" s="9">
        <f>E22*F22</f>
        <v>1680</v>
      </c>
      <c r="H22" s="9">
        <v>0</v>
      </c>
      <c r="I22" s="9">
        <f>G22+H22</f>
        <v>1680</v>
      </c>
      <c r="J22" s="10" t="s">
        <v>225</v>
      </c>
      <c r="K22" s="4"/>
    </row>
    <row r="23" spans="1:11" ht="91.5" customHeight="1">
      <c r="A23" s="58" t="s">
        <v>229</v>
      </c>
      <c r="B23" s="88" t="s">
        <v>35</v>
      </c>
      <c r="C23" s="89" t="s">
        <v>34</v>
      </c>
      <c r="D23" s="8" t="s">
        <v>10</v>
      </c>
      <c r="E23" s="8">
        <v>1200</v>
      </c>
      <c r="F23" s="8">
        <v>600</v>
      </c>
      <c r="G23" s="12">
        <v>0</v>
      </c>
      <c r="H23" s="12">
        <f>E23*F23/2220</f>
        <v>324.3243243243243</v>
      </c>
      <c r="I23" s="12">
        <f>H23</f>
        <v>324.3243243243243</v>
      </c>
      <c r="J23" s="8"/>
      <c r="K23" s="4"/>
    </row>
    <row r="24" spans="1:11" ht="51" customHeight="1">
      <c r="A24" s="57"/>
      <c r="B24" s="57"/>
      <c r="C24" s="89" t="s">
        <v>53</v>
      </c>
      <c r="D24" s="8" t="s">
        <v>54</v>
      </c>
      <c r="E24" s="8">
        <v>1200</v>
      </c>
      <c r="F24" s="31">
        <v>1000</v>
      </c>
      <c r="G24" s="12">
        <v>0</v>
      </c>
      <c r="H24" s="12">
        <f>E24*F24/2220</f>
        <v>540.5405405405405</v>
      </c>
      <c r="I24" s="12">
        <f>H24</f>
        <v>540.5405405405405</v>
      </c>
      <c r="J24" s="8" t="s">
        <v>106</v>
      </c>
      <c r="K24" s="4"/>
    </row>
    <row r="25" spans="1:11" ht="51" customHeight="1">
      <c r="A25" s="57"/>
      <c r="B25" s="8" t="s">
        <v>128</v>
      </c>
      <c r="C25" s="90" t="s">
        <v>36</v>
      </c>
      <c r="D25" s="8" t="s">
        <v>37</v>
      </c>
      <c r="E25" s="8">
        <v>60</v>
      </c>
      <c r="F25" s="31">
        <v>25000</v>
      </c>
      <c r="G25" s="12">
        <v>0</v>
      </c>
      <c r="H25" s="12">
        <f>E25*F25/2220</f>
        <v>675.6756756756756</v>
      </c>
      <c r="I25" s="12">
        <f>H25</f>
        <v>675.6756756756756</v>
      </c>
      <c r="J25" s="8" t="s">
        <v>107</v>
      </c>
      <c r="K25" s="4"/>
    </row>
    <row r="26" spans="1:11" ht="46.5" customHeight="1">
      <c r="A26" s="57"/>
      <c r="B26" s="88" t="s">
        <v>129</v>
      </c>
      <c r="C26" s="89" t="s">
        <v>38</v>
      </c>
      <c r="D26" s="91" t="s">
        <v>247</v>
      </c>
      <c r="E26" s="91">
        <v>2</v>
      </c>
      <c r="F26" s="91">
        <v>150000</v>
      </c>
      <c r="G26" s="12">
        <v>0</v>
      </c>
      <c r="H26" s="12">
        <f>E26*F26/2220</f>
        <v>135.13513513513513</v>
      </c>
      <c r="I26" s="12">
        <f>H26</f>
        <v>135.13513513513513</v>
      </c>
      <c r="J26" s="8" t="s">
        <v>248</v>
      </c>
      <c r="K26" s="4"/>
    </row>
    <row r="27" spans="1:11" ht="47.25" customHeight="1">
      <c r="A27" s="57"/>
      <c r="B27" s="57"/>
      <c r="C27" s="89" t="s">
        <v>39</v>
      </c>
      <c r="D27" s="31" t="s">
        <v>37</v>
      </c>
      <c r="E27" s="31">
        <v>48</v>
      </c>
      <c r="F27" s="31">
        <v>25000</v>
      </c>
      <c r="G27" s="12">
        <v>0</v>
      </c>
      <c r="H27" s="12">
        <f>E27*F27/2220</f>
        <v>540.5405405405405</v>
      </c>
      <c r="I27" s="12">
        <f>H27</f>
        <v>540.5405405405405</v>
      </c>
      <c r="J27" s="8" t="s">
        <v>108</v>
      </c>
      <c r="K27" s="4"/>
    </row>
    <row r="28" spans="1:11" ht="29.25" customHeight="1">
      <c r="A28" s="57"/>
      <c r="B28" s="57"/>
      <c r="C28" s="89" t="s">
        <v>40</v>
      </c>
      <c r="D28" s="8" t="s">
        <v>10</v>
      </c>
      <c r="E28" s="8">
        <v>1200</v>
      </c>
      <c r="F28" s="33">
        <v>2220</v>
      </c>
      <c r="G28" s="12">
        <f>E28*F28/2220</f>
        <v>1200</v>
      </c>
      <c r="H28" s="33">
        <v>0</v>
      </c>
      <c r="I28" s="12">
        <f>G28</f>
        <v>1200</v>
      </c>
      <c r="J28" s="8"/>
      <c r="K28" s="4"/>
    </row>
    <row r="29" spans="1:11" ht="12.75" customHeight="1">
      <c r="A29" s="57"/>
      <c r="B29" s="57"/>
      <c r="C29" s="8" t="s">
        <v>41</v>
      </c>
      <c r="D29" s="8" t="s">
        <v>42</v>
      </c>
      <c r="E29" s="8">
        <v>1</v>
      </c>
      <c r="F29" s="33">
        <v>60000</v>
      </c>
      <c r="G29" s="12">
        <v>0</v>
      </c>
      <c r="H29" s="12">
        <f aca="true" t="shared" si="0" ref="H29:H35">E29*F29/2220</f>
        <v>27.027027027027028</v>
      </c>
      <c r="I29" s="12">
        <f aca="true" t="shared" si="1" ref="I29:I35">H29</f>
        <v>27.027027027027028</v>
      </c>
      <c r="J29" s="8" t="s">
        <v>109</v>
      </c>
      <c r="K29" s="4"/>
    </row>
    <row r="30" spans="1:11" ht="42.75" customHeight="1">
      <c r="A30" s="57"/>
      <c r="B30" s="57"/>
      <c r="C30" s="8" t="s">
        <v>43</v>
      </c>
      <c r="D30" s="8" t="s">
        <v>25</v>
      </c>
      <c r="E30" s="8">
        <v>60</v>
      </c>
      <c r="F30" s="31">
        <v>1200</v>
      </c>
      <c r="G30" s="12">
        <v>0</v>
      </c>
      <c r="H30" s="12">
        <f t="shared" si="0"/>
        <v>32.432432432432435</v>
      </c>
      <c r="I30" s="12">
        <f t="shared" si="1"/>
        <v>32.432432432432435</v>
      </c>
      <c r="J30" s="22" t="s">
        <v>110</v>
      </c>
      <c r="K30" s="4"/>
    </row>
    <row r="31" spans="1:11" ht="12.75" customHeight="1">
      <c r="A31" s="57"/>
      <c r="B31" s="57"/>
      <c r="C31" s="8" t="s">
        <v>44</v>
      </c>
      <c r="D31" s="8" t="s">
        <v>25</v>
      </c>
      <c r="E31" s="8">
        <v>60</v>
      </c>
      <c r="F31" s="33">
        <v>1600</v>
      </c>
      <c r="G31" s="12">
        <v>0</v>
      </c>
      <c r="H31" s="12">
        <f t="shared" si="0"/>
        <v>43.24324324324324</v>
      </c>
      <c r="I31" s="12">
        <f t="shared" si="1"/>
        <v>43.24324324324324</v>
      </c>
      <c r="J31" s="22" t="s">
        <v>111</v>
      </c>
      <c r="K31" s="4"/>
    </row>
    <row r="32" spans="1:11" ht="12.75" customHeight="1">
      <c r="A32" s="57"/>
      <c r="B32" s="57"/>
      <c r="C32" s="8" t="s">
        <v>45</v>
      </c>
      <c r="D32" s="8" t="s">
        <v>25</v>
      </c>
      <c r="E32" s="8">
        <v>30</v>
      </c>
      <c r="F32" s="33">
        <v>800</v>
      </c>
      <c r="G32" s="12">
        <v>0</v>
      </c>
      <c r="H32" s="12">
        <f t="shared" si="0"/>
        <v>10.81081081081081</v>
      </c>
      <c r="I32" s="12">
        <f t="shared" si="1"/>
        <v>10.81081081081081</v>
      </c>
      <c r="J32" s="92" t="s">
        <v>112</v>
      </c>
      <c r="K32" s="4"/>
    </row>
    <row r="33" spans="1:11" ht="25.5" customHeight="1">
      <c r="A33" s="57"/>
      <c r="B33" s="57"/>
      <c r="C33" s="8" t="s">
        <v>46</v>
      </c>
      <c r="D33" s="8" t="s">
        <v>42</v>
      </c>
      <c r="E33" s="8">
        <v>1</v>
      </c>
      <c r="F33" s="33">
        <v>10000</v>
      </c>
      <c r="G33" s="12">
        <v>0</v>
      </c>
      <c r="H33" s="12">
        <f t="shared" si="0"/>
        <v>4.504504504504505</v>
      </c>
      <c r="I33" s="12">
        <f t="shared" si="1"/>
        <v>4.504504504504505</v>
      </c>
      <c r="J33" s="8"/>
      <c r="K33" s="4"/>
    </row>
    <row r="34" spans="1:11" ht="52.5" customHeight="1">
      <c r="A34" s="57"/>
      <c r="B34" s="57"/>
      <c r="C34" s="8" t="s">
        <v>113</v>
      </c>
      <c r="D34" s="8" t="s">
        <v>37</v>
      </c>
      <c r="E34" s="8">
        <v>6</v>
      </c>
      <c r="F34" s="31">
        <v>25000</v>
      </c>
      <c r="G34" s="12">
        <v>0</v>
      </c>
      <c r="H34" s="12">
        <f>E34*F34/2220</f>
        <v>67.56756756756756</v>
      </c>
      <c r="I34" s="12">
        <f>H34</f>
        <v>67.56756756756756</v>
      </c>
      <c r="J34" s="8" t="s">
        <v>114</v>
      </c>
      <c r="K34" s="4"/>
    </row>
    <row r="35" spans="1:11" ht="41.25" customHeight="1">
      <c r="A35" s="57"/>
      <c r="B35" s="55" t="s">
        <v>47</v>
      </c>
      <c r="C35" s="8" t="s">
        <v>48</v>
      </c>
      <c r="D35" s="8" t="s">
        <v>37</v>
      </c>
      <c r="E35" s="8">
        <v>34.6</v>
      </c>
      <c r="F35" s="31">
        <v>25000</v>
      </c>
      <c r="G35" s="12">
        <v>0</v>
      </c>
      <c r="H35" s="12">
        <f t="shared" si="0"/>
        <v>389.63963963963965</v>
      </c>
      <c r="I35" s="12">
        <f t="shared" si="1"/>
        <v>389.63963963963965</v>
      </c>
      <c r="J35" s="8" t="s">
        <v>115</v>
      </c>
      <c r="K35" s="4"/>
    </row>
    <row r="36" spans="1:11" ht="60.75" customHeight="1">
      <c r="A36" s="57"/>
      <c r="B36" s="57"/>
      <c r="C36" s="8" t="s">
        <v>49</v>
      </c>
      <c r="D36" s="31" t="s">
        <v>37</v>
      </c>
      <c r="E36" s="31">
        <v>103.6</v>
      </c>
      <c r="F36" s="31">
        <v>25000</v>
      </c>
      <c r="G36" s="12">
        <v>0</v>
      </c>
      <c r="H36" s="32">
        <f>E36*F36/2220</f>
        <v>1166.6666666666667</v>
      </c>
      <c r="I36" s="32">
        <f>H36</f>
        <v>1166.6666666666667</v>
      </c>
      <c r="J36" s="8" t="s">
        <v>116</v>
      </c>
      <c r="K36" s="4"/>
    </row>
    <row r="37" spans="1:11" ht="41.25" customHeight="1">
      <c r="A37" s="57"/>
      <c r="B37" s="33"/>
      <c r="C37" s="8" t="s">
        <v>50</v>
      </c>
      <c r="D37" s="33" t="s">
        <v>37</v>
      </c>
      <c r="E37" s="33">
        <v>48</v>
      </c>
      <c r="F37" s="33">
        <v>25000</v>
      </c>
      <c r="G37" s="12">
        <v>0</v>
      </c>
      <c r="H37" s="32">
        <f>E37*F37/2220</f>
        <v>540.5405405405405</v>
      </c>
      <c r="I37" s="32">
        <f>H37</f>
        <v>540.5405405405405</v>
      </c>
      <c r="J37" s="8" t="s">
        <v>117</v>
      </c>
      <c r="K37" s="4"/>
    </row>
    <row r="38" spans="1:11" ht="41.25" customHeight="1">
      <c r="A38" s="57"/>
      <c r="B38" s="33"/>
      <c r="C38" s="8" t="s">
        <v>51</v>
      </c>
      <c r="D38" s="33"/>
      <c r="E38" s="33"/>
      <c r="F38" s="33"/>
      <c r="G38" s="12"/>
      <c r="H38" s="32"/>
      <c r="I38" s="32"/>
      <c r="J38" s="8"/>
      <c r="K38" s="4"/>
    </row>
    <row r="39" spans="1:11" ht="91.5" customHeight="1">
      <c r="A39" s="52" t="s">
        <v>230</v>
      </c>
      <c r="B39" s="88" t="s">
        <v>35</v>
      </c>
      <c r="C39" s="89" t="s">
        <v>34</v>
      </c>
      <c r="D39" s="8" t="s">
        <v>10</v>
      </c>
      <c r="E39" s="8">
        <v>344</v>
      </c>
      <c r="F39" s="8">
        <v>300</v>
      </c>
      <c r="G39" s="12">
        <v>0</v>
      </c>
      <c r="H39" s="12">
        <f aca="true" t="shared" si="2" ref="H39:H44">E39*F39/2220</f>
        <v>46.486486486486484</v>
      </c>
      <c r="I39" s="12">
        <f aca="true" t="shared" si="3" ref="I39:I44">H39</f>
        <v>46.486486486486484</v>
      </c>
      <c r="J39" s="8" t="s">
        <v>118</v>
      </c>
      <c r="K39" s="4"/>
    </row>
    <row r="40" spans="1:11" ht="51" customHeight="1">
      <c r="A40" s="52"/>
      <c r="B40" s="57"/>
      <c r="C40" s="89" t="s">
        <v>52</v>
      </c>
      <c r="D40" s="8" t="s">
        <v>37</v>
      </c>
      <c r="E40" s="8">
        <v>3.6</v>
      </c>
      <c r="F40" s="31">
        <v>25000</v>
      </c>
      <c r="G40" s="12">
        <v>0</v>
      </c>
      <c r="H40" s="12">
        <f t="shared" si="2"/>
        <v>40.54054054054054</v>
      </c>
      <c r="I40" s="12">
        <f t="shared" si="3"/>
        <v>40.54054054054054</v>
      </c>
      <c r="J40" s="8" t="s">
        <v>119</v>
      </c>
      <c r="K40" s="4"/>
    </row>
    <row r="41" spans="1:11" ht="51" customHeight="1">
      <c r="A41" s="52"/>
      <c r="B41" s="8" t="s">
        <v>128</v>
      </c>
      <c r="C41" s="90" t="s">
        <v>36</v>
      </c>
      <c r="D41" s="8" t="s">
        <v>37</v>
      </c>
      <c r="E41" s="8">
        <v>13.8</v>
      </c>
      <c r="F41" s="31">
        <v>25000</v>
      </c>
      <c r="G41" s="12">
        <v>0</v>
      </c>
      <c r="H41" s="12">
        <f t="shared" si="2"/>
        <v>155.40540540540542</v>
      </c>
      <c r="I41" s="12">
        <f t="shared" si="3"/>
        <v>155.40540540540542</v>
      </c>
      <c r="J41" s="8" t="s">
        <v>120</v>
      </c>
      <c r="K41" s="4"/>
    </row>
    <row r="42" spans="1:11" ht="46.5" customHeight="1">
      <c r="A42" s="52"/>
      <c r="B42" s="80" t="s">
        <v>129</v>
      </c>
      <c r="C42" s="89" t="s">
        <v>38</v>
      </c>
      <c r="D42" s="91" t="s">
        <v>249</v>
      </c>
      <c r="E42" s="91">
        <v>1</v>
      </c>
      <c r="F42" s="91">
        <v>60000</v>
      </c>
      <c r="G42" s="12">
        <v>0</v>
      </c>
      <c r="H42" s="12">
        <f t="shared" si="2"/>
        <v>27.027027027027028</v>
      </c>
      <c r="I42" s="12">
        <f t="shared" si="3"/>
        <v>27.027027027027028</v>
      </c>
      <c r="J42" s="8" t="s">
        <v>250</v>
      </c>
      <c r="K42" s="4"/>
    </row>
    <row r="43" spans="1:11" ht="46.5" customHeight="1">
      <c r="A43" s="52"/>
      <c r="B43" s="63"/>
      <c r="C43" s="89" t="s">
        <v>55</v>
      </c>
      <c r="D43" s="31" t="s">
        <v>37</v>
      </c>
      <c r="E43" s="31">
        <v>2.3</v>
      </c>
      <c r="F43" s="31">
        <v>25000</v>
      </c>
      <c r="G43" s="12">
        <v>0</v>
      </c>
      <c r="H43" s="12">
        <f t="shared" si="2"/>
        <v>25.900900900900897</v>
      </c>
      <c r="I43" s="12">
        <f t="shared" si="3"/>
        <v>25.900900900900897</v>
      </c>
      <c r="J43" s="8" t="s">
        <v>121</v>
      </c>
      <c r="K43" s="4"/>
    </row>
    <row r="44" spans="1:11" ht="47.25" customHeight="1">
      <c r="A44" s="52"/>
      <c r="B44" s="63"/>
      <c r="C44" s="89" t="s">
        <v>56</v>
      </c>
      <c r="D44" s="31" t="s">
        <v>37</v>
      </c>
      <c r="E44" s="31">
        <v>3.6</v>
      </c>
      <c r="F44" s="31">
        <v>25000</v>
      </c>
      <c r="G44" s="12">
        <v>0</v>
      </c>
      <c r="H44" s="12">
        <f t="shared" si="2"/>
        <v>40.54054054054054</v>
      </c>
      <c r="I44" s="12">
        <f t="shared" si="3"/>
        <v>40.54054054054054</v>
      </c>
      <c r="J44" s="8" t="s">
        <v>122</v>
      </c>
      <c r="K44" s="4"/>
    </row>
    <row r="45" spans="1:11" ht="29.25" customHeight="1">
      <c r="A45" s="52"/>
      <c r="B45" s="63"/>
      <c r="C45" s="89" t="s">
        <v>40</v>
      </c>
      <c r="D45" s="8" t="s">
        <v>10</v>
      </c>
      <c r="E45" s="8">
        <v>344</v>
      </c>
      <c r="F45" s="33">
        <v>3000</v>
      </c>
      <c r="G45" s="12">
        <v>0</v>
      </c>
      <c r="H45" s="12">
        <f aca="true" t="shared" si="4" ref="H45:H50">E45*F45/2220</f>
        <v>464.86486486486484</v>
      </c>
      <c r="I45" s="12">
        <f aca="true" t="shared" si="5" ref="I45:I52">H45</f>
        <v>464.86486486486484</v>
      </c>
      <c r="J45" s="8"/>
      <c r="K45" s="4"/>
    </row>
    <row r="46" spans="1:11" ht="12.75" customHeight="1">
      <c r="A46" s="52"/>
      <c r="B46" s="63"/>
      <c r="C46" s="8" t="s">
        <v>41</v>
      </c>
      <c r="D46" s="8" t="s">
        <v>42</v>
      </c>
      <c r="E46" s="8">
        <v>1</v>
      </c>
      <c r="F46" s="33">
        <v>20000</v>
      </c>
      <c r="G46" s="12">
        <v>0</v>
      </c>
      <c r="H46" s="12">
        <f t="shared" si="4"/>
        <v>9.00900900900901</v>
      </c>
      <c r="I46" s="12">
        <f t="shared" si="5"/>
        <v>9.00900900900901</v>
      </c>
      <c r="J46" s="8"/>
      <c r="K46" s="4"/>
    </row>
    <row r="47" spans="1:11" ht="24" customHeight="1">
      <c r="A47" s="52"/>
      <c r="B47" s="63"/>
      <c r="C47" s="8" t="s">
        <v>58</v>
      </c>
      <c r="D47" s="8" t="s">
        <v>25</v>
      </c>
      <c r="E47" s="8">
        <v>17.2</v>
      </c>
      <c r="F47" s="31">
        <v>1200</v>
      </c>
      <c r="G47" s="12">
        <v>0</v>
      </c>
      <c r="H47" s="12">
        <f t="shared" si="4"/>
        <v>9.297297297297296</v>
      </c>
      <c r="I47" s="12">
        <f t="shared" si="5"/>
        <v>9.297297297297296</v>
      </c>
      <c r="J47" s="22" t="s">
        <v>123</v>
      </c>
      <c r="K47" s="4"/>
    </row>
    <row r="48" spans="1:11" ht="12.75" customHeight="1">
      <c r="A48" s="52"/>
      <c r="B48" s="63"/>
      <c r="C48" s="8" t="s">
        <v>57</v>
      </c>
      <c r="D48" s="8" t="s">
        <v>25</v>
      </c>
      <c r="E48" s="8">
        <v>17.2</v>
      </c>
      <c r="F48" s="33">
        <v>1600</v>
      </c>
      <c r="G48" s="12">
        <v>0</v>
      </c>
      <c r="H48" s="12">
        <f t="shared" si="4"/>
        <v>12.396396396396396</v>
      </c>
      <c r="I48" s="12">
        <f t="shared" si="5"/>
        <v>12.396396396396396</v>
      </c>
      <c r="J48" s="22" t="s">
        <v>124</v>
      </c>
      <c r="K48" s="4"/>
    </row>
    <row r="49" spans="1:11" ht="12.75" customHeight="1">
      <c r="A49" s="52"/>
      <c r="B49" s="63"/>
      <c r="C49" s="8" t="s">
        <v>59</v>
      </c>
      <c r="D49" s="8" t="s">
        <v>25</v>
      </c>
      <c r="E49" s="8">
        <v>8.6</v>
      </c>
      <c r="F49" s="33">
        <v>800</v>
      </c>
      <c r="G49" s="12">
        <v>0</v>
      </c>
      <c r="H49" s="12">
        <f t="shared" si="4"/>
        <v>3.099099099099099</v>
      </c>
      <c r="I49" s="12">
        <f t="shared" si="5"/>
        <v>3.099099099099099</v>
      </c>
      <c r="J49" s="92" t="s">
        <v>125</v>
      </c>
      <c r="K49" s="4"/>
    </row>
    <row r="50" spans="1:11" ht="25.5" customHeight="1">
      <c r="A50" s="52"/>
      <c r="B50" s="63"/>
      <c r="C50" s="8" t="s">
        <v>46</v>
      </c>
      <c r="D50" s="8" t="s">
        <v>42</v>
      </c>
      <c r="E50" s="8">
        <v>1</v>
      </c>
      <c r="F50" s="33">
        <v>10000</v>
      </c>
      <c r="G50" s="12">
        <v>0</v>
      </c>
      <c r="H50" s="12">
        <f t="shared" si="4"/>
        <v>4.504504504504505</v>
      </c>
      <c r="I50" s="12">
        <f t="shared" si="5"/>
        <v>4.504504504504505</v>
      </c>
      <c r="J50" s="8"/>
      <c r="K50" s="4"/>
    </row>
    <row r="51" spans="1:11" ht="52.5" customHeight="1">
      <c r="A51" s="52"/>
      <c r="B51" s="63"/>
      <c r="C51" s="8" t="s">
        <v>60</v>
      </c>
      <c r="D51" s="8" t="s">
        <v>37</v>
      </c>
      <c r="E51" s="8">
        <v>4.3</v>
      </c>
      <c r="F51" s="31">
        <v>25000</v>
      </c>
      <c r="G51" s="12">
        <v>0</v>
      </c>
      <c r="H51" s="12">
        <f>E51*F51/2220</f>
        <v>48.42342342342342</v>
      </c>
      <c r="I51" s="12">
        <f>H51</f>
        <v>48.42342342342342</v>
      </c>
      <c r="J51" s="8" t="s">
        <v>126</v>
      </c>
      <c r="K51" s="4"/>
    </row>
    <row r="52" spans="1:11" ht="41.25" customHeight="1">
      <c r="A52" s="52"/>
      <c r="B52" s="8" t="s">
        <v>47</v>
      </c>
      <c r="C52" s="8" t="s">
        <v>49</v>
      </c>
      <c r="D52" s="8" t="s">
        <v>37</v>
      </c>
      <c r="E52" s="8">
        <v>8.8</v>
      </c>
      <c r="F52" s="31">
        <v>25000</v>
      </c>
      <c r="G52" s="12">
        <v>0</v>
      </c>
      <c r="H52" s="12">
        <f>E52*F52/2220</f>
        <v>99.0990990990991</v>
      </c>
      <c r="I52" s="12">
        <f t="shared" si="5"/>
        <v>99.0990990990991</v>
      </c>
      <c r="J52" s="8" t="s">
        <v>61</v>
      </c>
      <c r="K52" s="4"/>
    </row>
    <row r="53" spans="1:11" ht="41.25" customHeight="1">
      <c r="A53" s="52"/>
      <c r="B53" s="33" t="s">
        <v>130</v>
      </c>
      <c r="C53" s="6" t="s">
        <v>50</v>
      </c>
      <c r="D53" s="35" t="s">
        <v>37</v>
      </c>
      <c r="E53" s="35">
        <v>13.6</v>
      </c>
      <c r="F53" s="35">
        <v>25000</v>
      </c>
      <c r="G53" s="21">
        <v>0</v>
      </c>
      <c r="H53" s="34">
        <f>E53*F53/2220</f>
        <v>153.15315315315314</v>
      </c>
      <c r="I53" s="34">
        <f>H53</f>
        <v>153.15315315315314</v>
      </c>
      <c r="J53" s="6" t="s">
        <v>66</v>
      </c>
      <c r="K53" s="4"/>
    </row>
    <row r="54" spans="1:11" ht="15.75" customHeight="1">
      <c r="A54" s="52"/>
      <c r="B54" s="55" t="s">
        <v>67</v>
      </c>
      <c r="C54" s="55"/>
      <c r="D54" s="55"/>
      <c r="E54" s="55"/>
      <c r="F54" s="55"/>
      <c r="G54" s="8"/>
      <c r="H54" s="8"/>
      <c r="I54" s="8"/>
      <c r="J54" s="8"/>
      <c r="K54" s="4"/>
    </row>
    <row r="55" spans="1:11" s="14" customFormat="1" ht="36.75" customHeight="1">
      <c r="A55" s="52"/>
      <c r="B55" s="57" t="s">
        <v>62</v>
      </c>
      <c r="C55" s="8" t="s">
        <v>40</v>
      </c>
      <c r="D55" s="13" t="s">
        <v>10</v>
      </c>
      <c r="E55" s="93">
        <v>69</v>
      </c>
      <c r="F55" s="94">
        <v>3000</v>
      </c>
      <c r="G55" s="21">
        <v>0</v>
      </c>
      <c r="H55" s="32">
        <f>E55*F55/2220</f>
        <v>93.24324324324324</v>
      </c>
      <c r="I55" s="95">
        <f>SUM(H55:H55)</f>
        <v>93.24324324324324</v>
      </c>
      <c r="J55" s="13" t="s">
        <v>63</v>
      </c>
      <c r="K55" s="16"/>
    </row>
    <row r="56" spans="1:11" s="14" customFormat="1" ht="36.75" customHeight="1">
      <c r="A56" s="52"/>
      <c r="B56" s="57"/>
      <c r="C56" s="8" t="s">
        <v>64</v>
      </c>
      <c r="D56" s="13" t="s">
        <v>37</v>
      </c>
      <c r="E56" s="93">
        <v>0.9</v>
      </c>
      <c r="F56" s="95">
        <v>25000</v>
      </c>
      <c r="G56" s="12">
        <v>0</v>
      </c>
      <c r="H56" s="32">
        <f>E56*F56/2220</f>
        <v>10.135135135135135</v>
      </c>
      <c r="I56" s="12">
        <f>H56</f>
        <v>10.135135135135135</v>
      </c>
      <c r="J56" s="13" t="s">
        <v>65</v>
      </c>
      <c r="K56" s="16"/>
    </row>
    <row r="57" spans="1:11" s="14" customFormat="1" ht="36.75" customHeight="1">
      <c r="A57" s="52"/>
      <c r="B57" s="8" t="s">
        <v>47</v>
      </c>
      <c r="C57" s="8" t="s">
        <v>49</v>
      </c>
      <c r="D57" s="8" t="s">
        <v>37</v>
      </c>
      <c r="E57" s="8">
        <v>8.8</v>
      </c>
      <c r="F57" s="31">
        <v>25000</v>
      </c>
      <c r="G57" s="12">
        <v>0</v>
      </c>
      <c r="H57" s="12">
        <f>E57*F57/2220</f>
        <v>99.0990990990991</v>
      </c>
      <c r="I57" s="12">
        <f>H57</f>
        <v>99.0990990990991</v>
      </c>
      <c r="J57" s="8" t="s">
        <v>61</v>
      </c>
      <c r="K57" s="16"/>
    </row>
    <row r="58" spans="1:11" s="14" customFormat="1" ht="42.75" customHeight="1">
      <c r="A58" s="52"/>
      <c r="B58" s="31" t="s">
        <v>130</v>
      </c>
      <c r="C58" s="6" t="s">
        <v>50</v>
      </c>
      <c r="D58" s="35" t="s">
        <v>37</v>
      </c>
      <c r="E58" s="35">
        <v>13.6</v>
      </c>
      <c r="F58" s="35">
        <v>25000</v>
      </c>
      <c r="G58" s="21">
        <v>0</v>
      </c>
      <c r="H58" s="34">
        <f>E58*F58/2220</f>
        <v>153.15315315315314</v>
      </c>
      <c r="I58" s="34">
        <f>H58</f>
        <v>153.15315315315314</v>
      </c>
      <c r="J58" s="6" t="s">
        <v>66</v>
      </c>
      <c r="K58" s="16"/>
    </row>
    <row r="59" spans="1:11" s="14" customFormat="1" ht="19.5" customHeight="1">
      <c r="A59" s="52"/>
      <c r="B59" s="55" t="s">
        <v>68</v>
      </c>
      <c r="C59" s="55"/>
      <c r="D59" s="55"/>
      <c r="E59" s="55"/>
      <c r="F59" s="55"/>
      <c r="G59" s="8"/>
      <c r="H59" s="8"/>
      <c r="I59" s="8"/>
      <c r="J59" s="8"/>
      <c r="K59" s="16"/>
    </row>
    <row r="60" spans="1:11" s="14" customFormat="1" ht="40.5" customHeight="1">
      <c r="A60" s="52"/>
      <c r="B60" s="31" t="s">
        <v>130</v>
      </c>
      <c r="C60" s="6" t="s">
        <v>69</v>
      </c>
      <c r="D60" s="35" t="s">
        <v>37</v>
      </c>
      <c r="E60" s="35">
        <v>10.2</v>
      </c>
      <c r="F60" s="35">
        <v>25000</v>
      </c>
      <c r="G60" s="21">
        <v>0</v>
      </c>
      <c r="H60" s="34">
        <f>E60*F60/2220</f>
        <v>114.86486486486486</v>
      </c>
      <c r="I60" s="34">
        <f>H60</f>
        <v>114.86486486486486</v>
      </c>
      <c r="J60" s="6" t="s">
        <v>70</v>
      </c>
      <c r="K60" s="16"/>
    </row>
    <row r="61" spans="1:11" s="14" customFormat="1" ht="72.75" customHeight="1">
      <c r="A61" s="52"/>
      <c r="B61" s="55" t="s">
        <v>71</v>
      </c>
      <c r="C61" s="6" t="s">
        <v>72</v>
      </c>
      <c r="D61" s="35" t="s">
        <v>10</v>
      </c>
      <c r="E61" s="35">
        <v>58</v>
      </c>
      <c r="F61" s="35">
        <v>1500</v>
      </c>
      <c r="G61" s="21">
        <v>0</v>
      </c>
      <c r="H61" s="34">
        <f>E61*F61/2220</f>
        <v>39.189189189189186</v>
      </c>
      <c r="I61" s="34">
        <f>H61</f>
        <v>39.189189189189186</v>
      </c>
      <c r="J61" s="6" t="s">
        <v>76</v>
      </c>
      <c r="K61" s="16"/>
    </row>
    <row r="62" spans="1:11" s="14" customFormat="1" ht="55.5" customHeight="1">
      <c r="A62" s="52"/>
      <c r="B62" s="55"/>
      <c r="C62" s="6" t="s">
        <v>71</v>
      </c>
      <c r="D62" s="35" t="s">
        <v>10</v>
      </c>
      <c r="E62" s="35">
        <v>288</v>
      </c>
      <c r="F62" s="35">
        <v>200</v>
      </c>
      <c r="G62" s="21">
        <v>0</v>
      </c>
      <c r="H62" s="34">
        <f>E62*F62/2220</f>
        <v>25.945945945945947</v>
      </c>
      <c r="I62" s="34">
        <f>H62</f>
        <v>25.945945945945947</v>
      </c>
      <c r="J62" s="6" t="s">
        <v>73</v>
      </c>
      <c r="K62" s="16"/>
    </row>
    <row r="63" spans="1:11" s="14" customFormat="1" ht="41.25" customHeight="1">
      <c r="A63" s="52"/>
      <c r="B63" s="8"/>
      <c r="C63" s="6" t="s">
        <v>74</v>
      </c>
      <c r="D63" s="35" t="s">
        <v>37</v>
      </c>
      <c r="E63" s="35">
        <v>10.8</v>
      </c>
      <c r="F63" s="35">
        <v>25000</v>
      </c>
      <c r="G63" s="21">
        <v>0</v>
      </c>
      <c r="H63" s="34">
        <f>E63*F63/2220</f>
        <v>121.62162162162163</v>
      </c>
      <c r="I63" s="34">
        <f>H63</f>
        <v>121.62162162162163</v>
      </c>
      <c r="J63" s="6" t="s">
        <v>75</v>
      </c>
      <c r="K63" s="16"/>
    </row>
    <row r="64" spans="1:11" s="14" customFormat="1" ht="41.25" customHeight="1">
      <c r="A64" s="58" t="s">
        <v>231</v>
      </c>
      <c r="B64" s="31" t="s">
        <v>130</v>
      </c>
      <c r="C64" s="6" t="s">
        <v>69</v>
      </c>
      <c r="D64" s="35" t="s">
        <v>37</v>
      </c>
      <c r="E64" s="35">
        <v>10.2</v>
      </c>
      <c r="F64" s="35">
        <v>25000</v>
      </c>
      <c r="G64" s="21">
        <v>0</v>
      </c>
      <c r="H64" s="34">
        <f>E64*F64/2220</f>
        <v>114.86486486486486</v>
      </c>
      <c r="I64" s="34">
        <f>H64</f>
        <v>114.86486486486486</v>
      </c>
      <c r="J64" s="6" t="s">
        <v>70</v>
      </c>
      <c r="K64" s="16"/>
    </row>
    <row r="65" spans="1:11" s="14" customFormat="1" ht="54" customHeight="1">
      <c r="A65" s="96"/>
      <c r="B65" s="55" t="s">
        <v>71</v>
      </c>
      <c r="C65" s="6" t="s">
        <v>72</v>
      </c>
      <c r="D65" s="35" t="s">
        <v>10</v>
      </c>
      <c r="E65" s="35">
        <v>80</v>
      </c>
      <c r="F65" s="35">
        <v>1500</v>
      </c>
      <c r="G65" s="21">
        <v>0</v>
      </c>
      <c r="H65" s="34">
        <f>E65*F65/2220</f>
        <v>54.054054054054056</v>
      </c>
      <c r="I65" s="34">
        <f>H65</f>
        <v>54.054054054054056</v>
      </c>
      <c r="J65" s="6" t="s">
        <v>77</v>
      </c>
      <c r="K65" s="16"/>
    </row>
    <row r="66" spans="1:11" s="14" customFormat="1" ht="60.75" customHeight="1">
      <c r="A66" s="96"/>
      <c r="B66" s="55"/>
      <c r="C66" s="6" t="s">
        <v>71</v>
      </c>
      <c r="D66" s="35" t="s">
        <v>10</v>
      </c>
      <c r="E66" s="35">
        <v>400</v>
      </c>
      <c r="F66" s="35">
        <v>200</v>
      </c>
      <c r="G66" s="21">
        <v>0</v>
      </c>
      <c r="H66" s="34">
        <f>E66*F66/2220</f>
        <v>36.03603603603604</v>
      </c>
      <c r="I66" s="34">
        <f>H66</f>
        <v>36.03603603603604</v>
      </c>
      <c r="J66" s="6" t="s">
        <v>78</v>
      </c>
      <c r="K66" s="16"/>
    </row>
    <row r="67" spans="1:11" s="14" customFormat="1" ht="41.25" customHeight="1">
      <c r="A67" s="96"/>
      <c r="B67" s="31" t="s">
        <v>130</v>
      </c>
      <c r="C67" s="6" t="s">
        <v>74</v>
      </c>
      <c r="D67" s="35" t="s">
        <v>37</v>
      </c>
      <c r="E67" s="35">
        <v>10.8</v>
      </c>
      <c r="F67" s="35">
        <v>25000</v>
      </c>
      <c r="G67" s="21">
        <v>0</v>
      </c>
      <c r="H67" s="34">
        <f>E67*F67/2220</f>
        <v>121.62162162162163</v>
      </c>
      <c r="I67" s="34">
        <f>H67</f>
        <v>121.62162162162163</v>
      </c>
      <c r="J67" s="6" t="s">
        <v>75</v>
      </c>
      <c r="K67" s="16"/>
    </row>
    <row r="68" spans="1:11" s="24" customFormat="1" ht="26.25" customHeight="1">
      <c r="A68" s="96"/>
      <c r="B68" s="59" t="s">
        <v>127</v>
      </c>
      <c r="C68" s="59"/>
      <c r="D68" s="59"/>
      <c r="E68" s="59"/>
      <c r="F68" s="59"/>
      <c r="G68" s="8"/>
      <c r="H68" s="8"/>
      <c r="I68" s="8"/>
      <c r="J68" s="8"/>
      <c r="K68" s="23"/>
    </row>
    <row r="69" spans="1:11" s="24" customFormat="1" ht="66" customHeight="1">
      <c r="A69" s="96"/>
      <c r="B69" s="56" t="s">
        <v>131</v>
      </c>
      <c r="C69" s="8" t="s">
        <v>79</v>
      </c>
      <c r="D69" s="8" t="s">
        <v>82</v>
      </c>
      <c r="E69" s="8">
        <v>0.45</v>
      </c>
      <c r="F69" s="8">
        <v>100000</v>
      </c>
      <c r="G69" s="21">
        <v>0</v>
      </c>
      <c r="H69" s="34">
        <f aca="true" t="shared" si="6" ref="H69:H78">E69*F69/2220</f>
        <v>20.27027027027027</v>
      </c>
      <c r="I69" s="34">
        <f aca="true" t="shared" si="7" ref="I69:I75">H69</f>
        <v>20.27027027027027</v>
      </c>
      <c r="J69" s="8" t="s">
        <v>81</v>
      </c>
      <c r="K69" s="23"/>
    </row>
    <row r="70" spans="1:11" s="24" customFormat="1" ht="20.25" customHeight="1">
      <c r="A70" s="96"/>
      <c r="B70" s="57"/>
      <c r="C70" s="25" t="s">
        <v>80</v>
      </c>
      <c r="D70" s="22" t="s">
        <v>82</v>
      </c>
      <c r="E70" s="97">
        <v>13.5</v>
      </c>
      <c r="F70" s="98">
        <v>3500</v>
      </c>
      <c r="G70" s="21">
        <v>0</v>
      </c>
      <c r="H70" s="34">
        <f t="shared" si="6"/>
        <v>21.283783783783782</v>
      </c>
      <c r="I70" s="34">
        <f t="shared" si="7"/>
        <v>21.283783783783782</v>
      </c>
      <c r="J70" s="22" t="s">
        <v>83</v>
      </c>
      <c r="K70" s="23"/>
    </row>
    <row r="71" spans="1:11" s="24" customFormat="1" ht="69.75" customHeight="1">
      <c r="A71" s="96"/>
      <c r="B71" s="57"/>
      <c r="C71" s="8" t="s">
        <v>79</v>
      </c>
      <c r="D71" s="8" t="s">
        <v>82</v>
      </c>
      <c r="E71" s="97">
        <v>0.45</v>
      </c>
      <c r="F71" s="98">
        <v>50000</v>
      </c>
      <c r="G71" s="21">
        <v>0</v>
      </c>
      <c r="H71" s="34">
        <f t="shared" si="6"/>
        <v>10.135135135135135</v>
      </c>
      <c r="I71" s="34">
        <f t="shared" si="7"/>
        <v>10.135135135135135</v>
      </c>
      <c r="J71" s="8" t="s">
        <v>81</v>
      </c>
      <c r="K71" s="23"/>
    </row>
    <row r="72" spans="1:11" s="24" customFormat="1" ht="20.25" customHeight="1">
      <c r="A72" s="96"/>
      <c r="B72" s="57"/>
      <c r="C72" s="25" t="s">
        <v>80</v>
      </c>
      <c r="D72" s="22" t="s">
        <v>82</v>
      </c>
      <c r="E72" s="97">
        <v>6.75</v>
      </c>
      <c r="F72" s="98">
        <v>3500</v>
      </c>
      <c r="G72" s="21">
        <v>0</v>
      </c>
      <c r="H72" s="34">
        <f t="shared" si="6"/>
        <v>10.641891891891891</v>
      </c>
      <c r="I72" s="34">
        <f t="shared" si="7"/>
        <v>10.641891891891891</v>
      </c>
      <c r="J72" s="22" t="s">
        <v>84</v>
      </c>
      <c r="K72" s="23"/>
    </row>
    <row r="73" spans="1:11" s="24" customFormat="1" ht="51" customHeight="1">
      <c r="A73" s="96"/>
      <c r="B73" s="8" t="s">
        <v>85</v>
      </c>
      <c r="C73" s="8" t="s">
        <v>87</v>
      </c>
      <c r="D73" s="22" t="s">
        <v>88</v>
      </c>
      <c r="E73" s="97">
        <v>45</v>
      </c>
      <c r="F73" s="98">
        <v>25000</v>
      </c>
      <c r="G73" s="21">
        <v>0</v>
      </c>
      <c r="H73" s="34">
        <f t="shared" si="6"/>
        <v>506.7567567567568</v>
      </c>
      <c r="I73" s="34">
        <f t="shared" si="7"/>
        <v>506.7567567567568</v>
      </c>
      <c r="J73" s="22" t="s">
        <v>86</v>
      </c>
      <c r="K73" s="23"/>
    </row>
    <row r="74" spans="1:11" s="24" customFormat="1" ht="42" customHeight="1">
      <c r="A74" s="96"/>
      <c r="B74" s="55" t="s">
        <v>89</v>
      </c>
      <c r="C74" s="8" t="s">
        <v>90</v>
      </c>
      <c r="D74" s="22" t="s">
        <v>10</v>
      </c>
      <c r="E74" s="97">
        <v>700</v>
      </c>
      <c r="F74" s="98">
        <v>400</v>
      </c>
      <c r="G74" s="21">
        <v>0</v>
      </c>
      <c r="H74" s="34">
        <f t="shared" si="6"/>
        <v>126.12612612612612</v>
      </c>
      <c r="I74" s="34">
        <f t="shared" si="7"/>
        <v>126.12612612612612</v>
      </c>
      <c r="J74" s="22" t="s">
        <v>91</v>
      </c>
      <c r="K74" s="23"/>
    </row>
    <row r="75" spans="1:11" s="24" customFormat="1" ht="42" customHeight="1">
      <c r="A75" s="96"/>
      <c r="B75" s="55"/>
      <c r="C75" s="8" t="s">
        <v>92</v>
      </c>
      <c r="D75" s="22" t="s">
        <v>88</v>
      </c>
      <c r="E75" s="97">
        <v>7.5</v>
      </c>
      <c r="F75" s="98">
        <v>25000</v>
      </c>
      <c r="G75" s="21">
        <v>0</v>
      </c>
      <c r="H75" s="34">
        <f t="shared" si="6"/>
        <v>84.45945945945945</v>
      </c>
      <c r="I75" s="34">
        <f t="shared" si="7"/>
        <v>84.45945945945945</v>
      </c>
      <c r="J75" s="36" t="s">
        <v>93</v>
      </c>
      <c r="K75" s="23"/>
    </row>
    <row r="76" spans="1:11" s="24" customFormat="1" ht="82.5" customHeight="1">
      <c r="A76" s="96"/>
      <c r="B76" s="55" t="s">
        <v>129</v>
      </c>
      <c r="C76" s="89" t="s">
        <v>38</v>
      </c>
      <c r="D76" s="91" t="s">
        <v>249</v>
      </c>
      <c r="E76" s="91">
        <v>2.1</v>
      </c>
      <c r="F76" s="91">
        <v>60000</v>
      </c>
      <c r="G76" s="12">
        <v>0</v>
      </c>
      <c r="H76" s="12">
        <f t="shared" si="6"/>
        <v>56.75675675675676</v>
      </c>
      <c r="I76" s="12">
        <f aca="true" t="shared" si="8" ref="I76:I83">H76</f>
        <v>56.75675675675676</v>
      </c>
      <c r="J76" s="36" t="s">
        <v>251</v>
      </c>
      <c r="K76" s="23"/>
    </row>
    <row r="77" spans="1:11" s="24" customFormat="1" ht="57.75" customHeight="1">
      <c r="A77" s="96"/>
      <c r="B77" s="55"/>
      <c r="C77" s="89" t="s">
        <v>55</v>
      </c>
      <c r="D77" s="31" t="s">
        <v>37</v>
      </c>
      <c r="E77" s="31">
        <v>4.7</v>
      </c>
      <c r="F77" s="31">
        <v>25000</v>
      </c>
      <c r="G77" s="12">
        <v>0</v>
      </c>
      <c r="H77" s="12">
        <f t="shared" si="6"/>
        <v>52.927927927927925</v>
      </c>
      <c r="I77" s="12">
        <f t="shared" si="8"/>
        <v>52.927927927927925</v>
      </c>
      <c r="J77" s="22" t="s">
        <v>94</v>
      </c>
      <c r="K77" s="23"/>
    </row>
    <row r="78" spans="1:11" s="24" customFormat="1" ht="57.75" customHeight="1">
      <c r="A78" s="96"/>
      <c r="B78" s="55"/>
      <c r="C78" s="89" t="s">
        <v>56</v>
      </c>
      <c r="D78" s="31" t="s">
        <v>37</v>
      </c>
      <c r="E78" s="31">
        <v>7.4</v>
      </c>
      <c r="F78" s="31">
        <v>25000</v>
      </c>
      <c r="G78" s="12">
        <v>0</v>
      </c>
      <c r="H78" s="12">
        <f t="shared" si="6"/>
        <v>83.33333333333333</v>
      </c>
      <c r="I78" s="12">
        <f t="shared" si="8"/>
        <v>83.33333333333333</v>
      </c>
      <c r="J78" s="22" t="s">
        <v>95</v>
      </c>
      <c r="K78" s="23"/>
    </row>
    <row r="79" spans="1:17" s="24" customFormat="1" ht="57.75" customHeight="1">
      <c r="A79" s="96"/>
      <c r="B79" s="55"/>
      <c r="C79" s="89" t="s">
        <v>40</v>
      </c>
      <c r="D79" s="8" t="s">
        <v>10</v>
      </c>
      <c r="E79" s="8">
        <v>700</v>
      </c>
      <c r="F79" s="33">
        <v>2220</v>
      </c>
      <c r="G79" s="12">
        <f>E79*F79/2220</f>
        <v>700</v>
      </c>
      <c r="H79" s="25"/>
      <c r="I79" s="12">
        <f>G79</f>
        <v>700</v>
      </c>
      <c r="J79" s="22"/>
      <c r="K79" s="8"/>
      <c r="L79" s="20"/>
      <c r="M79" s="8"/>
      <c r="N79" s="11"/>
      <c r="O79" s="12"/>
      <c r="P79" s="12"/>
      <c r="Q79" s="12"/>
    </row>
    <row r="80" spans="1:17" s="24" customFormat="1" ht="57.75" customHeight="1">
      <c r="A80" s="96"/>
      <c r="B80" s="55"/>
      <c r="C80" s="8" t="s">
        <v>41</v>
      </c>
      <c r="D80" s="8" t="s">
        <v>42</v>
      </c>
      <c r="E80" s="8">
        <v>1</v>
      </c>
      <c r="F80" s="33">
        <v>60000</v>
      </c>
      <c r="G80" s="12">
        <v>0</v>
      </c>
      <c r="H80" s="12">
        <f aca="true" t="shared" si="9" ref="H80:H88">E80*F80/2220</f>
        <v>27.027027027027028</v>
      </c>
      <c r="I80" s="12">
        <f t="shared" si="8"/>
        <v>27.027027027027028</v>
      </c>
      <c r="J80" s="22"/>
      <c r="K80" s="8"/>
      <c r="L80" s="18"/>
      <c r="M80" s="18"/>
      <c r="N80" s="27"/>
      <c r="O80" s="28"/>
      <c r="P80" s="28"/>
      <c r="Q80" s="28"/>
    </row>
    <row r="81" spans="1:17" s="24" customFormat="1" ht="57.75" customHeight="1">
      <c r="A81" s="96"/>
      <c r="B81" s="55"/>
      <c r="C81" s="8" t="s">
        <v>58</v>
      </c>
      <c r="D81" s="8" t="s">
        <v>25</v>
      </c>
      <c r="E81" s="8">
        <v>35</v>
      </c>
      <c r="F81" s="31">
        <v>1200</v>
      </c>
      <c r="G81" s="12">
        <v>0</v>
      </c>
      <c r="H81" s="12">
        <f t="shared" si="9"/>
        <v>18.91891891891892</v>
      </c>
      <c r="I81" s="12">
        <f t="shared" si="8"/>
        <v>18.91891891891892</v>
      </c>
      <c r="J81" s="22" t="s">
        <v>96</v>
      </c>
      <c r="K81" s="8"/>
      <c r="L81" s="18"/>
      <c r="M81" s="18"/>
      <c r="N81" s="27"/>
      <c r="O81" s="28"/>
      <c r="P81" s="28"/>
      <c r="Q81" s="28"/>
    </row>
    <row r="82" spans="1:17" s="24" customFormat="1" ht="57.75" customHeight="1">
      <c r="A82" s="96"/>
      <c r="B82" s="55"/>
      <c r="C82" s="8" t="s">
        <v>57</v>
      </c>
      <c r="D82" s="8" t="s">
        <v>25</v>
      </c>
      <c r="E82" s="8">
        <v>35</v>
      </c>
      <c r="F82" s="33">
        <v>1600</v>
      </c>
      <c r="G82" s="12">
        <v>0</v>
      </c>
      <c r="H82" s="12">
        <f t="shared" si="9"/>
        <v>25.225225225225227</v>
      </c>
      <c r="I82" s="12">
        <f t="shared" si="8"/>
        <v>25.225225225225227</v>
      </c>
      <c r="J82" s="22" t="s">
        <v>97</v>
      </c>
      <c r="K82" s="22"/>
      <c r="L82" s="18"/>
      <c r="M82" s="18"/>
      <c r="N82" s="27"/>
      <c r="O82" s="28"/>
      <c r="P82" s="28"/>
      <c r="Q82" s="28"/>
    </row>
    <row r="83" spans="1:17" s="24" customFormat="1" ht="57.75" customHeight="1">
      <c r="A83" s="96"/>
      <c r="B83" s="55"/>
      <c r="C83" s="8" t="s">
        <v>59</v>
      </c>
      <c r="D83" s="8" t="s">
        <v>25</v>
      </c>
      <c r="E83" s="8">
        <v>17.5</v>
      </c>
      <c r="F83" s="33">
        <v>800</v>
      </c>
      <c r="G83" s="12">
        <v>0</v>
      </c>
      <c r="H83" s="12">
        <f t="shared" si="9"/>
        <v>6.306306306306307</v>
      </c>
      <c r="I83" s="12">
        <f t="shared" si="8"/>
        <v>6.306306306306307</v>
      </c>
      <c r="J83" s="92" t="s">
        <v>98</v>
      </c>
      <c r="K83" s="8"/>
      <c r="L83" s="18"/>
      <c r="M83" s="18"/>
      <c r="N83" s="27"/>
      <c r="O83" s="28"/>
      <c r="P83" s="28"/>
      <c r="Q83" s="28"/>
    </row>
    <row r="84" spans="1:17" s="24" customFormat="1" ht="71.25" customHeight="1">
      <c r="A84" s="96"/>
      <c r="B84" s="55"/>
      <c r="C84" s="8" t="s">
        <v>60</v>
      </c>
      <c r="D84" s="8" t="s">
        <v>37</v>
      </c>
      <c r="E84" s="8">
        <v>8.75</v>
      </c>
      <c r="F84" s="31">
        <v>25000</v>
      </c>
      <c r="G84" s="12">
        <v>0</v>
      </c>
      <c r="H84" s="12">
        <f t="shared" si="9"/>
        <v>98.53603603603604</v>
      </c>
      <c r="I84" s="12">
        <f>H84</f>
        <v>98.53603603603604</v>
      </c>
      <c r="J84" s="22" t="s">
        <v>99</v>
      </c>
      <c r="K84" s="8"/>
      <c r="L84" s="18"/>
      <c r="M84" s="18"/>
      <c r="N84" s="27"/>
      <c r="O84" s="28"/>
      <c r="P84" s="28"/>
      <c r="Q84" s="28"/>
    </row>
    <row r="85" spans="1:17" s="24" customFormat="1" ht="57.75" customHeight="1">
      <c r="A85" s="96"/>
      <c r="B85" s="8" t="s">
        <v>47</v>
      </c>
      <c r="C85" s="8" t="s">
        <v>49</v>
      </c>
      <c r="D85" s="8" t="s">
        <v>37</v>
      </c>
      <c r="E85" s="8">
        <v>17.6</v>
      </c>
      <c r="F85" s="31">
        <v>25000</v>
      </c>
      <c r="G85" s="12">
        <v>0</v>
      </c>
      <c r="H85" s="12">
        <f t="shared" si="9"/>
        <v>198.1981981981982</v>
      </c>
      <c r="I85" s="12">
        <f>H85</f>
        <v>198.1981981981982</v>
      </c>
      <c r="J85" s="8" t="s">
        <v>100</v>
      </c>
      <c r="K85" s="8"/>
      <c r="L85" s="18"/>
      <c r="M85" s="18"/>
      <c r="N85" s="27"/>
      <c r="O85" s="28"/>
      <c r="P85" s="28"/>
      <c r="Q85" s="28"/>
    </row>
    <row r="86" spans="1:17" s="24" customFormat="1" ht="57.75" customHeight="1">
      <c r="A86" s="96"/>
      <c r="B86" s="33"/>
      <c r="C86" s="6" t="s">
        <v>50</v>
      </c>
      <c r="D86" s="35" t="s">
        <v>37</v>
      </c>
      <c r="E86" s="35">
        <v>28</v>
      </c>
      <c r="F86" s="35">
        <v>25000</v>
      </c>
      <c r="G86" s="21">
        <v>0</v>
      </c>
      <c r="H86" s="34">
        <f t="shared" si="9"/>
        <v>315.31531531531533</v>
      </c>
      <c r="I86" s="34">
        <f>H86</f>
        <v>315.31531531531533</v>
      </c>
      <c r="J86" s="6" t="s">
        <v>101</v>
      </c>
      <c r="K86" s="8"/>
      <c r="L86" s="18"/>
      <c r="M86" s="18"/>
      <c r="N86" s="27"/>
      <c r="O86" s="28"/>
      <c r="P86" s="28"/>
      <c r="Q86" s="28"/>
    </row>
    <row r="87" spans="1:17" s="24" customFormat="1" ht="75" customHeight="1">
      <c r="A87" s="96"/>
      <c r="B87" s="8" t="s">
        <v>102</v>
      </c>
      <c r="C87" s="8" t="s">
        <v>79</v>
      </c>
      <c r="D87" s="8" t="s">
        <v>82</v>
      </c>
      <c r="E87" s="8">
        <v>0.2</v>
      </c>
      <c r="F87" s="8">
        <v>100000</v>
      </c>
      <c r="G87" s="21">
        <v>0</v>
      </c>
      <c r="H87" s="34">
        <f t="shared" si="9"/>
        <v>9.00900900900901</v>
      </c>
      <c r="I87" s="34">
        <f>H87</f>
        <v>9.00900900900901</v>
      </c>
      <c r="J87" s="8" t="s">
        <v>103</v>
      </c>
      <c r="K87" s="8"/>
      <c r="L87" s="18"/>
      <c r="M87" s="18"/>
      <c r="N87" s="27"/>
      <c r="O87" s="28"/>
      <c r="P87" s="28"/>
      <c r="Q87" s="28"/>
    </row>
    <row r="88" spans="1:17" s="24" customFormat="1" ht="57.75" customHeight="1">
      <c r="A88" s="96"/>
      <c r="B88" s="8"/>
      <c r="C88" s="25" t="s">
        <v>80</v>
      </c>
      <c r="D88" s="22" t="s">
        <v>82</v>
      </c>
      <c r="E88" s="97">
        <v>6</v>
      </c>
      <c r="F88" s="98">
        <v>3500</v>
      </c>
      <c r="G88" s="21">
        <v>0</v>
      </c>
      <c r="H88" s="34">
        <f t="shared" si="9"/>
        <v>9.45945945945946</v>
      </c>
      <c r="I88" s="34">
        <f>H88</f>
        <v>9.45945945945946</v>
      </c>
      <c r="J88" s="22" t="s">
        <v>104</v>
      </c>
      <c r="K88" s="8"/>
      <c r="L88" s="18"/>
      <c r="M88" s="18"/>
      <c r="N88" s="27"/>
      <c r="O88" s="28"/>
      <c r="P88" s="28"/>
      <c r="Q88" s="28"/>
    </row>
    <row r="89" spans="1:17" s="24" customFormat="1" ht="33.75" customHeight="1">
      <c r="A89" s="53" t="s">
        <v>232</v>
      </c>
      <c r="B89" s="37" t="s">
        <v>133</v>
      </c>
      <c r="C89" s="37" t="s">
        <v>79</v>
      </c>
      <c r="D89" s="22" t="s">
        <v>134</v>
      </c>
      <c r="E89" s="97">
        <v>5</v>
      </c>
      <c r="F89" s="99">
        <v>100000</v>
      </c>
      <c r="G89" s="34">
        <v>0</v>
      </c>
      <c r="H89" s="38">
        <f>F89*E89/2220</f>
        <v>225.22522522522522</v>
      </c>
      <c r="I89" s="38">
        <f>SUM(G89:H89)</f>
        <v>225.22522522522522</v>
      </c>
      <c r="J89" s="39" t="s">
        <v>156</v>
      </c>
      <c r="K89" s="8"/>
      <c r="L89" s="18"/>
      <c r="M89" s="18"/>
      <c r="N89" s="27"/>
      <c r="O89" s="28"/>
      <c r="P89" s="28"/>
      <c r="Q89" s="28"/>
    </row>
    <row r="90" spans="1:17" s="24" customFormat="1" ht="33.75" customHeight="1">
      <c r="A90" s="100"/>
      <c r="B90" s="37"/>
      <c r="C90" s="37" t="s">
        <v>135</v>
      </c>
      <c r="D90" s="22" t="s">
        <v>136</v>
      </c>
      <c r="E90" s="97">
        <v>150</v>
      </c>
      <c r="F90" s="99">
        <v>3500</v>
      </c>
      <c r="G90" s="34">
        <v>0</v>
      </c>
      <c r="H90" s="38">
        <f aca="true" t="shared" si="10" ref="H90:H110">F90*E90/2220</f>
        <v>236.48648648648648</v>
      </c>
      <c r="I90" s="38">
        <f aca="true" t="shared" si="11" ref="I90:I110">SUM(G90:H90)</f>
        <v>236.48648648648648</v>
      </c>
      <c r="J90" s="39" t="s">
        <v>157</v>
      </c>
      <c r="K90" s="8"/>
      <c r="L90" s="18"/>
      <c r="M90" s="18"/>
      <c r="N90" s="27"/>
      <c r="O90" s="28"/>
      <c r="P90" s="28"/>
      <c r="Q90" s="28"/>
    </row>
    <row r="91" spans="1:17" s="24" customFormat="1" ht="33.75" customHeight="1">
      <c r="A91" s="100"/>
      <c r="B91" s="37" t="s">
        <v>137</v>
      </c>
      <c r="C91" s="37" t="s">
        <v>79</v>
      </c>
      <c r="D91" s="22" t="s">
        <v>134</v>
      </c>
      <c r="E91" s="97">
        <v>5</v>
      </c>
      <c r="F91" s="99">
        <v>50000</v>
      </c>
      <c r="G91" s="34">
        <v>0</v>
      </c>
      <c r="H91" s="38">
        <f t="shared" si="10"/>
        <v>112.61261261261261</v>
      </c>
      <c r="I91" s="38">
        <f t="shared" si="11"/>
        <v>112.61261261261261</v>
      </c>
      <c r="J91" s="39" t="s">
        <v>156</v>
      </c>
      <c r="K91" s="8"/>
      <c r="L91" s="18"/>
      <c r="M91" s="18"/>
      <c r="N91" s="27"/>
      <c r="O91" s="28"/>
      <c r="P91" s="28"/>
      <c r="Q91" s="28"/>
    </row>
    <row r="92" spans="1:17" s="24" customFormat="1" ht="33.75" customHeight="1">
      <c r="A92" s="100"/>
      <c r="B92" s="37"/>
      <c r="C92" s="37" t="s">
        <v>135</v>
      </c>
      <c r="D92" s="22" t="s">
        <v>136</v>
      </c>
      <c r="E92" s="97">
        <v>75</v>
      </c>
      <c r="F92" s="99">
        <v>3500</v>
      </c>
      <c r="G92" s="34">
        <v>0</v>
      </c>
      <c r="H92" s="38">
        <f t="shared" si="10"/>
        <v>118.24324324324324</v>
      </c>
      <c r="I92" s="38">
        <f t="shared" si="11"/>
        <v>118.24324324324324</v>
      </c>
      <c r="J92" s="39" t="s">
        <v>158</v>
      </c>
      <c r="K92" s="8"/>
      <c r="L92" s="18"/>
      <c r="M92" s="18"/>
      <c r="N92" s="27"/>
      <c r="O92" s="28"/>
      <c r="P92" s="28"/>
      <c r="Q92" s="28"/>
    </row>
    <row r="93" spans="1:17" s="24" customFormat="1" ht="33.75" customHeight="1">
      <c r="A93" s="100"/>
      <c r="B93" s="37" t="s">
        <v>216</v>
      </c>
      <c r="C93" s="37" t="s">
        <v>139</v>
      </c>
      <c r="D93" s="22" t="s">
        <v>10</v>
      </c>
      <c r="E93" s="97">
        <v>2100</v>
      </c>
      <c r="F93" s="99">
        <v>600</v>
      </c>
      <c r="G93" s="34">
        <v>0</v>
      </c>
      <c r="H93" s="38">
        <f t="shared" si="10"/>
        <v>567.5675675675676</v>
      </c>
      <c r="I93" s="38">
        <f t="shared" si="11"/>
        <v>567.5675675675676</v>
      </c>
      <c r="J93" s="39" t="s">
        <v>159</v>
      </c>
      <c r="K93" s="8"/>
      <c r="L93" s="18"/>
      <c r="M93" s="18"/>
      <c r="N93" s="27"/>
      <c r="O93" s="28"/>
      <c r="P93" s="28"/>
      <c r="Q93" s="28"/>
    </row>
    <row r="94" spans="1:17" s="24" customFormat="1" ht="39.75" customHeight="1">
      <c r="A94" s="100"/>
      <c r="B94" s="37" t="s">
        <v>140</v>
      </c>
      <c r="C94" s="40"/>
      <c r="D94" s="22" t="s">
        <v>37</v>
      </c>
      <c r="E94" s="97">
        <v>15</v>
      </c>
      <c r="F94" s="99">
        <v>25000</v>
      </c>
      <c r="G94" s="34">
        <v>0</v>
      </c>
      <c r="H94" s="38">
        <f t="shared" si="10"/>
        <v>168.9189189189189</v>
      </c>
      <c r="I94" s="38">
        <f t="shared" si="11"/>
        <v>168.9189189189189</v>
      </c>
      <c r="J94" s="39" t="s">
        <v>160</v>
      </c>
      <c r="K94" s="8"/>
      <c r="L94" s="18"/>
      <c r="M94" s="18"/>
      <c r="N94" s="27"/>
      <c r="O94" s="28"/>
      <c r="P94" s="28"/>
      <c r="Q94" s="28"/>
    </row>
    <row r="95" spans="1:17" s="24" customFormat="1" ht="40.5" customHeight="1">
      <c r="A95" s="100"/>
      <c r="B95" s="37" t="s">
        <v>141</v>
      </c>
      <c r="C95" s="37"/>
      <c r="D95" s="22" t="s">
        <v>37</v>
      </c>
      <c r="E95" s="97">
        <v>25</v>
      </c>
      <c r="F95" s="99">
        <v>25000</v>
      </c>
      <c r="G95" s="34">
        <v>0</v>
      </c>
      <c r="H95" s="38">
        <f t="shared" si="10"/>
        <v>281.5315315315315</v>
      </c>
      <c r="I95" s="38">
        <f t="shared" si="11"/>
        <v>281.5315315315315</v>
      </c>
      <c r="J95" s="39" t="s">
        <v>161</v>
      </c>
      <c r="K95" s="8"/>
      <c r="L95" s="18"/>
      <c r="M95" s="18"/>
      <c r="N95" s="27"/>
      <c r="O95" s="28"/>
      <c r="P95" s="28"/>
      <c r="Q95" s="28"/>
    </row>
    <row r="96" spans="1:17" s="24" customFormat="1" ht="41.25" customHeight="1">
      <c r="A96" s="100"/>
      <c r="B96" s="37" t="s">
        <v>142</v>
      </c>
      <c r="C96" s="37" t="s">
        <v>143</v>
      </c>
      <c r="D96" s="22" t="s">
        <v>144</v>
      </c>
      <c r="E96" s="97">
        <v>6.3</v>
      </c>
      <c r="F96" s="99">
        <v>60000</v>
      </c>
      <c r="G96" s="34">
        <v>0</v>
      </c>
      <c r="H96" s="38">
        <f t="shared" si="10"/>
        <v>170.27027027027026</v>
      </c>
      <c r="I96" s="38">
        <f t="shared" si="11"/>
        <v>170.27027027027026</v>
      </c>
      <c r="J96" s="39" t="s">
        <v>162</v>
      </c>
      <c r="K96" s="8"/>
      <c r="L96" s="18"/>
      <c r="M96" s="18"/>
      <c r="N96" s="27"/>
      <c r="O96" s="28"/>
      <c r="P96" s="28"/>
      <c r="Q96" s="28"/>
    </row>
    <row r="97" spans="1:17" s="24" customFormat="1" ht="33.75" customHeight="1">
      <c r="A97" s="100"/>
      <c r="B97" s="37" t="s">
        <v>145</v>
      </c>
      <c r="C97" s="37"/>
      <c r="D97" s="22" t="s">
        <v>37</v>
      </c>
      <c r="E97" s="97">
        <v>14</v>
      </c>
      <c r="F97" s="99">
        <v>25000</v>
      </c>
      <c r="G97" s="74">
        <v>0</v>
      </c>
      <c r="H97" s="38">
        <f t="shared" si="10"/>
        <v>157.65765765765767</v>
      </c>
      <c r="I97" s="38">
        <f t="shared" si="11"/>
        <v>157.65765765765767</v>
      </c>
      <c r="J97" s="39" t="s">
        <v>163</v>
      </c>
      <c r="K97" s="8"/>
      <c r="L97" s="18"/>
      <c r="M97" s="18"/>
      <c r="N97" s="27"/>
      <c r="O97" s="28"/>
      <c r="P97" s="28"/>
      <c r="Q97" s="28"/>
    </row>
    <row r="98" spans="1:17" s="24" customFormat="1" ht="33.75" customHeight="1">
      <c r="A98" s="100"/>
      <c r="B98" s="37" t="s">
        <v>146</v>
      </c>
      <c r="C98" s="37"/>
      <c r="D98" s="22" t="s">
        <v>37</v>
      </c>
      <c r="E98" s="97">
        <v>22.1</v>
      </c>
      <c r="F98" s="99">
        <v>25000</v>
      </c>
      <c r="G98" s="34">
        <v>0</v>
      </c>
      <c r="H98" s="34">
        <f t="shared" si="10"/>
        <v>248.87387387387386</v>
      </c>
      <c r="I98" s="34">
        <f t="shared" si="11"/>
        <v>248.87387387387386</v>
      </c>
      <c r="J98" s="22" t="s">
        <v>164</v>
      </c>
      <c r="K98" s="8"/>
      <c r="L98" s="18"/>
      <c r="M98" s="18"/>
      <c r="N98" s="27"/>
      <c r="O98" s="28"/>
      <c r="P98" s="28"/>
      <c r="Q98" s="28"/>
    </row>
    <row r="99" spans="1:17" s="24" customFormat="1" ht="38.25" customHeight="1">
      <c r="A99" s="100"/>
      <c r="B99" s="37" t="s">
        <v>147</v>
      </c>
      <c r="C99" s="37" t="s">
        <v>148</v>
      </c>
      <c r="D99" s="22" t="s">
        <v>10</v>
      </c>
      <c r="E99" s="97">
        <v>1050</v>
      </c>
      <c r="F99" s="99">
        <v>3000</v>
      </c>
      <c r="G99" s="34">
        <f>E99*F99/2220</f>
        <v>1418.918918918919</v>
      </c>
      <c r="H99" s="34"/>
      <c r="I99" s="34">
        <f t="shared" si="11"/>
        <v>1418.918918918919</v>
      </c>
      <c r="J99" s="22" t="s">
        <v>165</v>
      </c>
      <c r="K99" s="8"/>
      <c r="L99" s="18"/>
      <c r="M99" s="18"/>
      <c r="N99" s="27"/>
      <c r="O99" s="28"/>
      <c r="P99" s="28"/>
      <c r="Q99" s="28"/>
    </row>
    <row r="100" spans="1:17" s="24" customFormat="1" ht="33.75" customHeight="1">
      <c r="A100" s="100"/>
      <c r="B100" s="37"/>
      <c r="C100" s="37" t="s">
        <v>149</v>
      </c>
      <c r="D100" s="22" t="s">
        <v>10</v>
      </c>
      <c r="E100" s="97">
        <v>1050</v>
      </c>
      <c r="F100" s="99">
        <v>5000</v>
      </c>
      <c r="G100" s="34">
        <f>E100*F100/2220</f>
        <v>2364.864864864865</v>
      </c>
      <c r="H100" s="34"/>
      <c r="I100" s="34">
        <f t="shared" si="11"/>
        <v>2364.864864864865</v>
      </c>
      <c r="J100" s="22" t="s">
        <v>165</v>
      </c>
      <c r="K100" s="8"/>
      <c r="L100" s="18"/>
      <c r="M100" s="18"/>
      <c r="N100" s="27"/>
      <c r="O100" s="28"/>
      <c r="P100" s="28"/>
      <c r="Q100" s="28"/>
    </row>
    <row r="101" spans="1:17" s="24" customFormat="1" ht="43.5" customHeight="1">
      <c r="A101" s="100"/>
      <c r="B101" s="37" t="s">
        <v>150</v>
      </c>
      <c r="C101" s="37" t="s">
        <v>151</v>
      </c>
      <c r="D101" s="22" t="s">
        <v>42</v>
      </c>
      <c r="E101" s="97">
        <v>1</v>
      </c>
      <c r="F101" s="99">
        <v>60000</v>
      </c>
      <c r="G101" s="34">
        <v>0</v>
      </c>
      <c r="H101" s="34">
        <f>F101*E101/2220</f>
        <v>27.027027027027028</v>
      </c>
      <c r="I101" s="34">
        <f t="shared" si="11"/>
        <v>27.027027027027028</v>
      </c>
      <c r="J101" s="22" t="s">
        <v>166</v>
      </c>
      <c r="K101" s="8"/>
      <c r="L101" s="18"/>
      <c r="M101" s="18"/>
      <c r="N101" s="27"/>
      <c r="O101" s="28"/>
      <c r="P101" s="28"/>
      <c r="Q101" s="28"/>
    </row>
    <row r="102" spans="1:17" s="24" customFormat="1" ht="42.75" customHeight="1">
      <c r="A102" s="100"/>
      <c r="B102" s="37" t="s">
        <v>152</v>
      </c>
      <c r="C102" s="37" t="s">
        <v>58</v>
      </c>
      <c r="D102" s="22" t="s">
        <v>25</v>
      </c>
      <c r="E102" s="97">
        <v>105</v>
      </c>
      <c r="F102" s="99">
        <v>1200</v>
      </c>
      <c r="G102" s="34">
        <v>0</v>
      </c>
      <c r="H102" s="34">
        <f t="shared" si="10"/>
        <v>56.75675675675676</v>
      </c>
      <c r="I102" s="34">
        <f t="shared" si="11"/>
        <v>56.75675675675676</v>
      </c>
      <c r="J102" s="22" t="s">
        <v>167</v>
      </c>
      <c r="K102" s="8"/>
      <c r="L102" s="18"/>
      <c r="M102" s="18"/>
      <c r="N102" s="27"/>
      <c r="O102" s="28"/>
      <c r="P102" s="28"/>
      <c r="Q102" s="28"/>
    </row>
    <row r="103" spans="1:17" s="24" customFormat="1" ht="33.75" customHeight="1">
      <c r="A103" s="100"/>
      <c r="B103" s="37"/>
      <c r="C103" s="37" t="s">
        <v>57</v>
      </c>
      <c r="D103" s="22" t="s">
        <v>25</v>
      </c>
      <c r="E103" s="97">
        <v>105</v>
      </c>
      <c r="F103" s="99">
        <v>1600</v>
      </c>
      <c r="G103" s="34">
        <v>0</v>
      </c>
      <c r="H103" s="34">
        <f t="shared" si="10"/>
        <v>75.67567567567568</v>
      </c>
      <c r="I103" s="34">
        <f t="shared" si="11"/>
        <v>75.67567567567568</v>
      </c>
      <c r="J103" s="22" t="s">
        <v>167</v>
      </c>
      <c r="K103" s="8"/>
      <c r="L103" s="18"/>
      <c r="M103" s="18"/>
      <c r="N103" s="27"/>
      <c r="O103" s="28"/>
      <c r="P103" s="28"/>
      <c r="Q103" s="28"/>
    </row>
    <row r="104" spans="1:17" s="24" customFormat="1" ht="33.75" customHeight="1">
      <c r="A104" s="100"/>
      <c r="B104" s="37"/>
      <c r="C104" s="37" t="s">
        <v>59</v>
      </c>
      <c r="D104" s="22" t="s">
        <v>25</v>
      </c>
      <c r="E104" s="97">
        <v>52.5</v>
      </c>
      <c r="F104" s="99">
        <v>800</v>
      </c>
      <c r="G104" s="34">
        <v>0</v>
      </c>
      <c r="H104" s="34">
        <f t="shared" si="10"/>
        <v>18.91891891891892</v>
      </c>
      <c r="I104" s="34">
        <f t="shared" si="11"/>
        <v>18.91891891891892</v>
      </c>
      <c r="J104" s="22" t="s">
        <v>168</v>
      </c>
      <c r="K104" s="8"/>
      <c r="L104" s="18"/>
      <c r="M104" s="18"/>
      <c r="N104" s="27"/>
      <c r="O104" s="28"/>
      <c r="P104" s="28"/>
      <c r="Q104" s="28"/>
    </row>
    <row r="105" spans="1:17" s="24" customFormat="1" ht="33.75" customHeight="1">
      <c r="A105" s="100"/>
      <c r="B105" s="37" t="s">
        <v>46</v>
      </c>
      <c r="C105" s="37" t="s">
        <v>151</v>
      </c>
      <c r="D105" s="22" t="s">
        <v>42</v>
      </c>
      <c r="E105" s="97">
        <v>1</v>
      </c>
      <c r="F105" s="99">
        <v>15000</v>
      </c>
      <c r="G105" s="34">
        <v>0</v>
      </c>
      <c r="H105" s="34">
        <f t="shared" si="10"/>
        <v>6.756756756756757</v>
      </c>
      <c r="I105" s="34">
        <f t="shared" si="11"/>
        <v>6.756756756756757</v>
      </c>
      <c r="J105" s="25" t="s">
        <v>169</v>
      </c>
      <c r="K105" s="8"/>
      <c r="L105" s="18"/>
      <c r="M105" s="18"/>
      <c r="N105" s="27"/>
      <c r="O105" s="28"/>
      <c r="P105" s="28"/>
      <c r="Q105" s="28"/>
    </row>
    <row r="106" spans="1:17" s="24" customFormat="1" ht="50.25" customHeight="1">
      <c r="A106" s="100"/>
      <c r="B106" s="37" t="s">
        <v>217</v>
      </c>
      <c r="C106" s="37"/>
      <c r="D106" s="22" t="s">
        <v>37</v>
      </c>
      <c r="E106" s="97">
        <v>26.25</v>
      </c>
      <c r="F106" s="99">
        <v>25000</v>
      </c>
      <c r="G106" s="34">
        <v>0</v>
      </c>
      <c r="H106" s="34">
        <f t="shared" si="10"/>
        <v>295.6081081081081</v>
      </c>
      <c r="I106" s="34">
        <f t="shared" si="11"/>
        <v>295.6081081081081</v>
      </c>
      <c r="J106" s="22" t="s">
        <v>170</v>
      </c>
      <c r="K106" s="8"/>
      <c r="L106" s="18"/>
      <c r="M106" s="18"/>
      <c r="N106" s="27"/>
      <c r="O106" s="28"/>
      <c r="P106" s="28"/>
      <c r="Q106" s="28"/>
    </row>
    <row r="107" spans="1:17" s="24" customFormat="1" ht="83.25" customHeight="1">
      <c r="A107" s="100"/>
      <c r="B107" s="37" t="s">
        <v>218</v>
      </c>
      <c r="C107" s="37"/>
      <c r="D107" s="22" t="s">
        <v>37</v>
      </c>
      <c r="E107" s="97">
        <v>42</v>
      </c>
      <c r="F107" s="99">
        <v>25000</v>
      </c>
      <c r="G107" s="34">
        <v>0</v>
      </c>
      <c r="H107" s="34">
        <f t="shared" si="10"/>
        <v>472.97297297297297</v>
      </c>
      <c r="I107" s="34">
        <f t="shared" si="11"/>
        <v>472.97297297297297</v>
      </c>
      <c r="J107" s="22" t="s">
        <v>171</v>
      </c>
      <c r="K107" s="8"/>
      <c r="L107" s="18"/>
      <c r="M107" s="18"/>
      <c r="N107" s="27"/>
      <c r="O107" s="28"/>
      <c r="P107" s="28"/>
      <c r="Q107" s="28"/>
    </row>
    <row r="108" spans="1:17" s="24" customFormat="1" ht="33.75" customHeight="1">
      <c r="A108" s="100"/>
      <c r="B108" s="37" t="s">
        <v>153</v>
      </c>
      <c r="C108" s="37"/>
      <c r="D108" s="22" t="s">
        <v>37</v>
      </c>
      <c r="E108" s="97">
        <v>40</v>
      </c>
      <c r="F108" s="99">
        <v>25000</v>
      </c>
      <c r="G108" s="79">
        <v>0</v>
      </c>
      <c r="H108" s="38">
        <f t="shared" si="10"/>
        <v>450.45045045045043</v>
      </c>
      <c r="I108" s="38">
        <f t="shared" si="11"/>
        <v>450.45045045045043</v>
      </c>
      <c r="J108" s="39" t="s">
        <v>172</v>
      </c>
      <c r="K108" s="8"/>
      <c r="L108" s="18"/>
      <c r="M108" s="18"/>
      <c r="N108" s="27"/>
      <c r="O108" s="28"/>
      <c r="P108" s="28"/>
      <c r="Q108" s="28"/>
    </row>
    <row r="109" spans="1:17" s="24" customFormat="1" ht="33.75" customHeight="1">
      <c r="A109" s="100"/>
      <c r="B109" s="37" t="s">
        <v>154</v>
      </c>
      <c r="C109" s="37"/>
      <c r="D109" s="22" t="s">
        <v>37</v>
      </c>
      <c r="E109" s="97">
        <v>105</v>
      </c>
      <c r="F109" s="99">
        <v>25000</v>
      </c>
      <c r="G109" s="34">
        <v>0</v>
      </c>
      <c r="H109" s="38">
        <f>F109*E109/2220</f>
        <v>1182.4324324324325</v>
      </c>
      <c r="I109" s="38">
        <f t="shared" si="11"/>
        <v>1182.4324324324325</v>
      </c>
      <c r="J109" s="39" t="s">
        <v>173</v>
      </c>
      <c r="K109" s="8"/>
      <c r="L109" s="18"/>
      <c r="M109" s="18"/>
      <c r="N109" s="27"/>
      <c r="O109" s="28"/>
      <c r="P109" s="28"/>
      <c r="Q109" s="28"/>
    </row>
    <row r="110" spans="1:17" s="24" customFormat="1" ht="45" customHeight="1">
      <c r="A110" s="101"/>
      <c r="B110" s="37" t="s">
        <v>155</v>
      </c>
      <c r="C110" s="37"/>
      <c r="D110" s="22" t="s">
        <v>37</v>
      </c>
      <c r="E110" s="97">
        <v>42</v>
      </c>
      <c r="F110" s="99">
        <v>25000</v>
      </c>
      <c r="G110" s="34">
        <v>0</v>
      </c>
      <c r="H110" s="38">
        <f t="shared" si="10"/>
        <v>472.97297297297297</v>
      </c>
      <c r="I110" s="38">
        <f t="shared" si="11"/>
        <v>472.97297297297297</v>
      </c>
      <c r="J110" s="39" t="s">
        <v>174</v>
      </c>
      <c r="K110" s="8"/>
      <c r="L110" s="18"/>
      <c r="M110" s="18"/>
      <c r="N110" s="27"/>
      <c r="O110" s="28"/>
      <c r="P110" s="28"/>
      <c r="Q110" s="28"/>
    </row>
    <row r="111" spans="1:17" s="24" customFormat="1" ht="33.75" customHeight="1">
      <c r="A111" s="64" t="s">
        <v>233</v>
      </c>
      <c r="B111" s="37" t="s">
        <v>133</v>
      </c>
      <c r="C111" s="37" t="s">
        <v>79</v>
      </c>
      <c r="D111" s="22" t="s">
        <v>134</v>
      </c>
      <c r="E111" s="97">
        <v>4</v>
      </c>
      <c r="F111" s="99">
        <v>100000</v>
      </c>
      <c r="G111" s="34">
        <v>0</v>
      </c>
      <c r="H111" s="38">
        <f>F111*E111/2220</f>
        <v>180.18018018018017</v>
      </c>
      <c r="I111" s="38">
        <f>SUM(G111:H111)</f>
        <v>180.18018018018017</v>
      </c>
      <c r="J111" s="39" t="s">
        <v>156</v>
      </c>
      <c r="K111" s="8"/>
      <c r="L111" s="18"/>
      <c r="M111" s="18"/>
      <c r="N111" s="27"/>
      <c r="O111" s="28"/>
      <c r="P111" s="28"/>
      <c r="Q111" s="28"/>
    </row>
    <row r="112" spans="1:17" s="24" customFormat="1" ht="33.75" customHeight="1">
      <c r="A112" s="102"/>
      <c r="B112" s="37"/>
      <c r="C112" s="37" t="s">
        <v>135</v>
      </c>
      <c r="D112" s="22" t="s">
        <v>136</v>
      </c>
      <c r="E112" s="97">
        <v>120</v>
      </c>
      <c r="F112" s="99">
        <v>3500</v>
      </c>
      <c r="G112" s="34">
        <v>0</v>
      </c>
      <c r="H112" s="38">
        <f aca="true" t="shared" si="12" ref="H112:H130">F112*E112/2220</f>
        <v>189.1891891891892</v>
      </c>
      <c r="I112" s="38">
        <f aca="true" t="shared" si="13" ref="I112:I130">SUM(G112:H112)</f>
        <v>189.1891891891892</v>
      </c>
      <c r="J112" s="39" t="s">
        <v>175</v>
      </c>
      <c r="K112" s="8"/>
      <c r="L112" s="18"/>
      <c r="M112" s="18"/>
      <c r="N112" s="27"/>
      <c r="O112" s="28"/>
      <c r="P112" s="28"/>
      <c r="Q112" s="28"/>
    </row>
    <row r="113" spans="1:17" s="24" customFormat="1" ht="33.75" customHeight="1">
      <c r="A113" s="102"/>
      <c r="B113" s="37" t="s">
        <v>137</v>
      </c>
      <c r="C113" s="37" t="s">
        <v>79</v>
      </c>
      <c r="D113" s="22" t="s">
        <v>134</v>
      </c>
      <c r="E113" s="97">
        <v>4</v>
      </c>
      <c r="F113" s="99">
        <v>50000</v>
      </c>
      <c r="G113" s="34">
        <v>0</v>
      </c>
      <c r="H113" s="38">
        <f t="shared" si="12"/>
        <v>90.09009009009009</v>
      </c>
      <c r="I113" s="38">
        <f t="shared" si="13"/>
        <v>90.09009009009009</v>
      </c>
      <c r="J113" s="39" t="s">
        <v>156</v>
      </c>
      <c r="K113" s="8"/>
      <c r="L113" s="18"/>
      <c r="M113" s="18"/>
      <c r="N113" s="27"/>
      <c r="O113" s="28"/>
      <c r="P113" s="28"/>
      <c r="Q113" s="28"/>
    </row>
    <row r="114" spans="1:17" s="24" customFormat="1" ht="33.75" customHeight="1">
      <c r="A114" s="102"/>
      <c r="B114" s="37"/>
      <c r="C114" s="37" t="s">
        <v>135</v>
      </c>
      <c r="D114" s="22" t="s">
        <v>136</v>
      </c>
      <c r="E114" s="97">
        <v>60</v>
      </c>
      <c r="F114" s="99">
        <v>3500</v>
      </c>
      <c r="G114" s="34">
        <v>0</v>
      </c>
      <c r="H114" s="38">
        <f t="shared" si="12"/>
        <v>94.5945945945946</v>
      </c>
      <c r="I114" s="38">
        <f t="shared" si="13"/>
        <v>94.5945945945946</v>
      </c>
      <c r="J114" s="39" t="s">
        <v>176</v>
      </c>
      <c r="K114" s="8"/>
      <c r="L114" s="18"/>
      <c r="M114" s="18"/>
      <c r="N114" s="27"/>
      <c r="O114" s="28"/>
      <c r="P114" s="28"/>
      <c r="Q114" s="28"/>
    </row>
    <row r="115" spans="1:17" s="24" customFormat="1" ht="33.75" customHeight="1">
      <c r="A115" s="102"/>
      <c r="B115" s="37" t="s">
        <v>138</v>
      </c>
      <c r="C115" s="37" t="s">
        <v>139</v>
      </c>
      <c r="D115" s="22" t="s">
        <v>10</v>
      </c>
      <c r="E115" s="97">
        <v>1120</v>
      </c>
      <c r="F115" s="99">
        <v>600</v>
      </c>
      <c r="G115" s="34">
        <v>0</v>
      </c>
      <c r="H115" s="38">
        <f t="shared" si="12"/>
        <v>302.7027027027027</v>
      </c>
      <c r="I115" s="38">
        <f t="shared" si="13"/>
        <v>302.7027027027027</v>
      </c>
      <c r="J115" s="39" t="s">
        <v>177</v>
      </c>
      <c r="K115" s="8"/>
      <c r="L115" s="18"/>
      <c r="M115" s="18"/>
      <c r="N115" s="27"/>
      <c r="O115" s="28"/>
      <c r="P115" s="28"/>
      <c r="Q115" s="28"/>
    </row>
    <row r="116" spans="1:17" s="24" customFormat="1" ht="33.75" customHeight="1">
      <c r="A116" s="102"/>
      <c r="B116" s="37" t="s">
        <v>140</v>
      </c>
      <c r="C116" s="40"/>
      <c r="D116" s="22" t="s">
        <v>37</v>
      </c>
      <c r="E116" s="97">
        <v>12</v>
      </c>
      <c r="F116" s="99">
        <v>25000</v>
      </c>
      <c r="G116" s="34">
        <v>0</v>
      </c>
      <c r="H116" s="38">
        <f t="shared" si="12"/>
        <v>135.13513513513513</v>
      </c>
      <c r="I116" s="38">
        <f t="shared" si="13"/>
        <v>135.13513513513513</v>
      </c>
      <c r="J116" s="39" t="s">
        <v>178</v>
      </c>
      <c r="K116" s="8"/>
      <c r="L116" s="18"/>
      <c r="M116" s="18"/>
      <c r="N116" s="27"/>
      <c r="O116" s="28"/>
      <c r="P116" s="28"/>
      <c r="Q116" s="28"/>
    </row>
    <row r="117" spans="1:17" s="24" customFormat="1" ht="42.75" customHeight="1">
      <c r="A117" s="102"/>
      <c r="B117" s="37" t="s">
        <v>141</v>
      </c>
      <c r="C117" s="37"/>
      <c r="D117" s="22" t="s">
        <v>37</v>
      </c>
      <c r="E117" s="97">
        <v>32</v>
      </c>
      <c r="F117" s="99">
        <v>25000</v>
      </c>
      <c r="G117" s="34">
        <v>0</v>
      </c>
      <c r="H117" s="38">
        <f t="shared" si="12"/>
        <v>360.36036036036035</v>
      </c>
      <c r="I117" s="38">
        <f t="shared" si="13"/>
        <v>360.36036036036035</v>
      </c>
      <c r="J117" s="39" t="s">
        <v>179</v>
      </c>
      <c r="K117" s="8"/>
      <c r="L117" s="18"/>
      <c r="M117" s="18"/>
      <c r="N117" s="27"/>
      <c r="O117" s="28"/>
      <c r="P117" s="28"/>
      <c r="Q117" s="28"/>
    </row>
    <row r="118" spans="1:17" s="24" customFormat="1" ht="41.25" customHeight="1">
      <c r="A118" s="102"/>
      <c r="B118" s="37" t="s">
        <v>142</v>
      </c>
      <c r="C118" s="37" t="s">
        <v>143</v>
      </c>
      <c r="D118" s="22" t="s">
        <v>144</v>
      </c>
      <c r="E118" s="97">
        <v>3.36</v>
      </c>
      <c r="F118" s="99">
        <v>60000</v>
      </c>
      <c r="G118" s="34">
        <v>0</v>
      </c>
      <c r="H118" s="38">
        <f t="shared" si="12"/>
        <v>90.8108108108108</v>
      </c>
      <c r="I118" s="38">
        <f t="shared" si="13"/>
        <v>90.8108108108108</v>
      </c>
      <c r="J118" s="39" t="s">
        <v>180</v>
      </c>
      <c r="K118" s="8"/>
      <c r="L118" s="18"/>
      <c r="M118" s="18"/>
      <c r="N118" s="27"/>
      <c r="O118" s="28"/>
      <c r="P118" s="28"/>
      <c r="Q118" s="28"/>
    </row>
    <row r="119" spans="1:17" s="24" customFormat="1" ht="33.75" customHeight="1">
      <c r="A119" s="102"/>
      <c r="B119" s="37" t="s">
        <v>145</v>
      </c>
      <c r="C119" s="37"/>
      <c r="D119" s="22" t="s">
        <v>37</v>
      </c>
      <c r="E119" s="97">
        <v>7.5</v>
      </c>
      <c r="F119" s="99">
        <v>25000</v>
      </c>
      <c r="G119" s="34">
        <v>0</v>
      </c>
      <c r="H119" s="38">
        <f t="shared" si="12"/>
        <v>84.45945945945945</v>
      </c>
      <c r="I119" s="38">
        <f t="shared" si="13"/>
        <v>84.45945945945945</v>
      </c>
      <c r="J119" s="39" t="s">
        <v>181</v>
      </c>
      <c r="K119" s="8"/>
      <c r="L119" s="18"/>
      <c r="M119" s="18"/>
      <c r="N119" s="27"/>
      <c r="O119" s="28"/>
      <c r="P119" s="28"/>
      <c r="Q119" s="28"/>
    </row>
    <row r="120" spans="1:17" s="24" customFormat="1" ht="33.75" customHeight="1">
      <c r="A120" s="102"/>
      <c r="B120" s="37" t="s">
        <v>146</v>
      </c>
      <c r="C120" s="37"/>
      <c r="D120" s="22" t="s">
        <v>37</v>
      </c>
      <c r="E120" s="97">
        <v>11.8</v>
      </c>
      <c r="F120" s="99">
        <v>25000</v>
      </c>
      <c r="G120" s="34">
        <v>0</v>
      </c>
      <c r="H120" s="38">
        <f t="shared" si="12"/>
        <v>132.88288288288288</v>
      </c>
      <c r="I120" s="38">
        <f t="shared" si="13"/>
        <v>132.88288288288288</v>
      </c>
      <c r="J120" s="39" t="s">
        <v>182</v>
      </c>
      <c r="K120" s="8"/>
      <c r="L120" s="18"/>
      <c r="M120" s="18"/>
      <c r="N120" s="27"/>
      <c r="O120" s="28"/>
      <c r="P120" s="28"/>
      <c r="Q120" s="28"/>
    </row>
    <row r="121" spans="1:17" s="24" customFormat="1" ht="41.25" customHeight="1">
      <c r="A121" s="102"/>
      <c r="B121" s="37" t="s">
        <v>147</v>
      </c>
      <c r="C121" s="37" t="s">
        <v>148</v>
      </c>
      <c r="D121" s="22" t="s">
        <v>10</v>
      </c>
      <c r="E121" s="97">
        <v>1120</v>
      </c>
      <c r="F121" s="99">
        <v>3000</v>
      </c>
      <c r="G121" s="38">
        <f>E121*F121/2220</f>
        <v>1513.5135135135135</v>
      </c>
      <c r="H121" s="38"/>
      <c r="I121" s="38">
        <f t="shared" si="13"/>
        <v>1513.5135135135135</v>
      </c>
      <c r="J121" s="39" t="s">
        <v>183</v>
      </c>
      <c r="K121" s="8"/>
      <c r="L121" s="18"/>
      <c r="M121" s="18"/>
      <c r="N121" s="27"/>
      <c r="O121" s="28"/>
      <c r="P121" s="28"/>
      <c r="Q121" s="28"/>
    </row>
    <row r="122" spans="1:17" s="24" customFormat="1" ht="42.75" customHeight="1">
      <c r="A122" s="102"/>
      <c r="B122" s="37" t="s">
        <v>150</v>
      </c>
      <c r="C122" s="37" t="s">
        <v>151</v>
      </c>
      <c r="D122" s="22" t="s">
        <v>42</v>
      </c>
      <c r="E122" s="97">
        <v>1</v>
      </c>
      <c r="F122" s="99">
        <v>60000</v>
      </c>
      <c r="G122" s="34">
        <v>0</v>
      </c>
      <c r="H122" s="38">
        <f t="shared" si="12"/>
        <v>27.027027027027028</v>
      </c>
      <c r="I122" s="38">
        <f t="shared" si="13"/>
        <v>27.027027027027028</v>
      </c>
      <c r="J122" s="39" t="s">
        <v>184</v>
      </c>
      <c r="K122" s="8"/>
      <c r="L122" s="18"/>
      <c r="M122" s="18"/>
      <c r="N122" s="27"/>
      <c r="O122" s="28"/>
      <c r="P122" s="28"/>
      <c r="Q122" s="28"/>
    </row>
    <row r="123" spans="1:17" s="24" customFormat="1" ht="40.5" customHeight="1">
      <c r="A123" s="102"/>
      <c r="B123" s="37" t="s">
        <v>152</v>
      </c>
      <c r="C123" s="37" t="s">
        <v>58</v>
      </c>
      <c r="D123" s="22" t="s">
        <v>25</v>
      </c>
      <c r="E123" s="97">
        <v>56</v>
      </c>
      <c r="F123" s="99">
        <v>1200</v>
      </c>
      <c r="G123" s="34">
        <v>0</v>
      </c>
      <c r="H123" s="38">
        <f t="shared" si="12"/>
        <v>30.27027027027027</v>
      </c>
      <c r="I123" s="38">
        <f t="shared" si="13"/>
        <v>30.27027027027027</v>
      </c>
      <c r="J123" s="39" t="s">
        <v>185</v>
      </c>
      <c r="K123" s="8"/>
      <c r="L123" s="18"/>
      <c r="M123" s="18"/>
      <c r="N123" s="27"/>
      <c r="O123" s="28"/>
      <c r="P123" s="28"/>
      <c r="Q123" s="28"/>
    </row>
    <row r="124" spans="1:17" s="24" customFormat="1" ht="33.75" customHeight="1">
      <c r="A124" s="102"/>
      <c r="B124" s="37"/>
      <c r="C124" s="37" t="s">
        <v>57</v>
      </c>
      <c r="D124" s="22" t="s">
        <v>25</v>
      </c>
      <c r="E124" s="97">
        <v>56</v>
      </c>
      <c r="F124" s="99">
        <v>1200</v>
      </c>
      <c r="G124" s="34">
        <v>0</v>
      </c>
      <c r="H124" s="38">
        <f t="shared" si="12"/>
        <v>30.27027027027027</v>
      </c>
      <c r="I124" s="38">
        <f t="shared" si="13"/>
        <v>30.27027027027027</v>
      </c>
      <c r="J124" s="39" t="s">
        <v>185</v>
      </c>
      <c r="K124" s="8"/>
      <c r="L124" s="18"/>
      <c r="M124" s="18"/>
      <c r="N124" s="27"/>
      <c r="O124" s="28"/>
      <c r="P124" s="28"/>
      <c r="Q124" s="28"/>
    </row>
    <row r="125" spans="1:17" s="24" customFormat="1" ht="33.75" customHeight="1">
      <c r="A125" s="102"/>
      <c r="B125" s="37"/>
      <c r="C125" s="37" t="s">
        <v>59</v>
      </c>
      <c r="D125" s="22" t="s">
        <v>25</v>
      </c>
      <c r="E125" s="97">
        <v>28</v>
      </c>
      <c r="F125" s="99">
        <v>800</v>
      </c>
      <c r="G125" s="34">
        <v>0</v>
      </c>
      <c r="H125" s="38">
        <f t="shared" si="12"/>
        <v>10.09009009009009</v>
      </c>
      <c r="I125" s="38">
        <f t="shared" si="13"/>
        <v>10.09009009009009</v>
      </c>
      <c r="J125" s="39" t="s">
        <v>186</v>
      </c>
      <c r="K125" s="8"/>
      <c r="L125" s="18"/>
      <c r="M125" s="18"/>
      <c r="N125" s="27"/>
      <c r="O125" s="28"/>
      <c r="P125" s="28"/>
      <c r="Q125" s="28"/>
    </row>
    <row r="126" spans="1:17" s="24" customFormat="1" ht="33.75" customHeight="1">
      <c r="A126" s="102"/>
      <c r="B126" s="37" t="s">
        <v>46</v>
      </c>
      <c r="C126" s="37" t="s">
        <v>151</v>
      </c>
      <c r="D126" s="22" t="s">
        <v>42</v>
      </c>
      <c r="E126" s="97">
        <v>1</v>
      </c>
      <c r="F126" s="99">
        <v>15000</v>
      </c>
      <c r="G126" s="34">
        <v>0</v>
      </c>
      <c r="H126" s="38">
        <f t="shared" si="12"/>
        <v>6.756756756756757</v>
      </c>
      <c r="I126" s="38">
        <f t="shared" si="13"/>
        <v>6.756756756756757</v>
      </c>
      <c r="J126" s="40" t="s">
        <v>187</v>
      </c>
      <c r="K126" s="8"/>
      <c r="L126" s="18"/>
      <c r="M126" s="18"/>
      <c r="N126" s="27"/>
      <c r="O126" s="28"/>
      <c r="P126" s="28"/>
      <c r="Q126" s="28"/>
    </row>
    <row r="127" spans="1:17" s="24" customFormat="1" ht="80.25" customHeight="1">
      <c r="A127" s="102"/>
      <c r="B127" s="37" t="s">
        <v>217</v>
      </c>
      <c r="C127" s="37"/>
      <c r="D127" s="22" t="s">
        <v>37</v>
      </c>
      <c r="E127" s="97">
        <v>14</v>
      </c>
      <c r="F127" s="99">
        <v>25000</v>
      </c>
      <c r="G127" s="34">
        <v>0</v>
      </c>
      <c r="H127" s="38">
        <f t="shared" si="12"/>
        <v>157.65765765765767</v>
      </c>
      <c r="I127" s="38">
        <f t="shared" si="13"/>
        <v>157.65765765765767</v>
      </c>
      <c r="J127" s="39" t="s">
        <v>188</v>
      </c>
      <c r="K127" s="8"/>
      <c r="L127" s="18"/>
      <c r="M127" s="18"/>
      <c r="N127" s="27"/>
      <c r="O127" s="28"/>
      <c r="P127" s="28"/>
      <c r="Q127" s="28"/>
    </row>
    <row r="128" spans="1:17" s="24" customFormat="1" ht="33.75" customHeight="1">
      <c r="A128" s="102"/>
      <c r="B128" s="37" t="s">
        <v>219</v>
      </c>
      <c r="C128" s="37"/>
      <c r="D128" s="22" t="s">
        <v>37</v>
      </c>
      <c r="E128" s="97">
        <v>32</v>
      </c>
      <c r="F128" s="99">
        <v>25000</v>
      </c>
      <c r="G128" s="34">
        <v>0</v>
      </c>
      <c r="H128" s="38">
        <f t="shared" si="12"/>
        <v>360.36036036036035</v>
      </c>
      <c r="I128" s="38">
        <f t="shared" si="13"/>
        <v>360.36036036036035</v>
      </c>
      <c r="J128" s="39" t="s">
        <v>189</v>
      </c>
      <c r="K128" s="8"/>
      <c r="L128" s="18"/>
      <c r="M128" s="18"/>
      <c r="N128" s="27"/>
      <c r="O128" s="28"/>
      <c r="P128" s="28"/>
      <c r="Q128" s="28"/>
    </row>
    <row r="129" spans="1:17" s="24" customFormat="1" ht="33.75" customHeight="1">
      <c r="A129" s="102"/>
      <c r="B129" s="37" t="s">
        <v>154</v>
      </c>
      <c r="C129" s="37"/>
      <c r="D129" s="22" t="s">
        <v>37</v>
      </c>
      <c r="E129" s="97">
        <v>84</v>
      </c>
      <c r="F129" s="99">
        <v>25000</v>
      </c>
      <c r="G129" s="34">
        <v>0</v>
      </c>
      <c r="H129" s="38">
        <f t="shared" si="12"/>
        <v>945.9459459459459</v>
      </c>
      <c r="I129" s="38">
        <f t="shared" si="13"/>
        <v>945.9459459459459</v>
      </c>
      <c r="J129" s="39" t="s">
        <v>190</v>
      </c>
      <c r="K129" s="8"/>
      <c r="L129" s="18"/>
      <c r="M129" s="18"/>
      <c r="N129" s="27"/>
      <c r="O129" s="28"/>
      <c r="P129" s="28"/>
      <c r="Q129" s="28"/>
    </row>
    <row r="130" spans="1:17" s="24" customFormat="1" ht="40.5" customHeight="1">
      <c r="A130" s="102"/>
      <c r="B130" s="37" t="s">
        <v>155</v>
      </c>
      <c r="C130" s="37"/>
      <c r="D130" s="22" t="s">
        <v>37</v>
      </c>
      <c r="E130" s="97">
        <v>37.2</v>
      </c>
      <c r="F130" s="99">
        <v>25000</v>
      </c>
      <c r="G130" s="34">
        <v>0</v>
      </c>
      <c r="H130" s="38">
        <f t="shared" si="12"/>
        <v>418.91891891891896</v>
      </c>
      <c r="I130" s="38">
        <f t="shared" si="13"/>
        <v>418.91891891891896</v>
      </c>
      <c r="J130" s="39" t="s">
        <v>191</v>
      </c>
      <c r="K130" s="8"/>
      <c r="L130" s="18"/>
      <c r="M130" s="18"/>
      <c r="N130" s="27"/>
      <c r="O130" s="28"/>
      <c r="P130" s="28"/>
      <c r="Q130" s="28"/>
    </row>
    <row r="131" spans="1:17" s="24" customFormat="1" ht="33.75" customHeight="1">
      <c r="A131" s="53" t="s">
        <v>234</v>
      </c>
      <c r="B131" s="37" t="s">
        <v>133</v>
      </c>
      <c r="C131" s="37" t="s">
        <v>79</v>
      </c>
      <c r="D131" s="22" t="s">
        <v>134</v>
      </c>
      <c r="E131" s="97">
        <v>5.8</v>
      </c>
      <c r="F131" s="99">
        <v>100000</v>
      </c>
      <c r="G131" s="34">
        <v>0</v>
      </c>
      <c r="H131" s="38">
        <f>F131*E131/2220</f>
        <v>261.26126126126127</v>
      </c>
      <c r="I131" s="38">
        <f>SUM(G131:H131)</f>
        <v>261.26126126126127</v>
      </c>
      <c r="J131" s="39" t="s">
        <v>156</v>
      </c>
      <c r="K131" s="8"/>
      <c r="L131" s="18"/>
      <c r="M131" s="18"/>
      <c r="N131" s="27"/>
      <c r="O131" s="28"/>
      <c r="P131" s="28"/>
      <c r="Q131" s="28"/>
    </row>
    <row r="132" spans="1:17" s="24" customFormat="1" ht="33.75" customHeight="1">
      <c r="A132" s="103"/>
      <c r="B132" s="37"/>
      <c r="C132" s="37" t="s">
        <v>135</v>
      </c>
      <c r="D132" s="22" t="s">
        <v>136</v>
      </c>
      <c r="E132" s="97">
        <v>174</v>
      </c>
      <c r="F132" s="99">
        <v>3500</v>
      </c>
      <c r="G132" s="34">
        <v>0</v>
      </c>
      <c r="H132" s="38">
        <f>F132*E132/2220</f>
        <v>274.3243243243243</v>
      </c>
      <c r="I132" s="38">
        <f aca="true" t="shared" si="14" ref="I132:I152">SUM(G132:H132)</f>
        <v>274.3243243243243</v>
      </c>
      <c r="J132" s="39" t="s">
        <v>195</v>
      </c>
      <c r="K132" s="8"/>
      <c r="L132" s="18"/>
      <c r="M132" s="18"/>
      <c r="N132" s="27"/>
      <c r="O132" s="28"/>
      <c r="P132" s="28"/>
      <c r="Q132" s="28"/>
    </row>
    <row r="133" spans="1:17" s="24" customFormat="1" ht="33.75" customHeight="1">
      <c r="A133" s="103"/>
      <c r="B133" s="37" t="s">
        <v>137</v>
      </c>
      <c r="C133" s="37" t="s">
        <v>79</v>
      </c>
      <c r="D133" s="22" t="s">
        <v>134</v>
      </c>
      <c r="E133" s="97">
        <v>5.8</v>
      </c>
      <c r="F133" s="99">
        <v>50000</v>
      </c>
      <c r="G133" s="34">
        <v>0</v>
      </c>
      <c r="H133" s="38">
        <f aca="true" t="shared" si="15" ref="H133:H152">F133*E133/2220</f>
        <v>130.63063063063063</v>
      </c>
      <c r="I133" s="38">
        <f t="shared" si="14"/>
        <v>130.63063063063063</v>
      </c>
      <c r="J133" s="39" t="s">
        <v>156</v>
      </c>
      <c r="K133" s="8"/>
      <c r="L133" s="18"/>
      <c r="M133" s="18"/>
      <c r="N133" s="27"/>
      <c r="O133" s="28"/>
      <c r="P133" s="28"/>
      <c r="Q133" s="28"/>
    </row>
    <row r="134" spans="1:17" s="24" customFormat="1" ht="35.25" customHeight="1">
      <c r="A134" s="103"/>
      <c r="B134" s="37"/>
      <c r="C134" s="37" t="s">
        <v>135</v>
      </c>
      <c r="D134" s="22" t="s">
        <v>136</v>
      </c>
      <c r="E134" s="97">
        <v>87</v>
      </c>
      <c r="F134" s="99">
        <v>3500</v>
      </c>
      <c r="G134" s="34">
        <v>0</v>
      </c>
      <c r="H134" s="38">
        <f t="shared" si="15"/>
        <v>137.16216216216216</v>
      </c>
      <c r="I134" s="38">
        <f t="shared" si="14"/>
        <v>137.16216216216216</v>
      </c>
      <c r="J134" s="39" t="s">
        <v>196</v>
      </c>
      <c r="K134" s="8"/>
      <c r="L134" s="18"/>
      <c r="M134" s="18"/>
      <c r="N134" s="27"/>
      <c r="O134" s="28"/>
      <c r="P134" s="28"/>
      <c r="Q134" s="28"/>
    </row>
    <row r="135" spans="1:17" s="24" customFormat="1" ht="39" customHeight="1">
      <c r="A135" s="103"/>
      <c r="B135" s="37" t="s">
        <v>192</v>
      </c>
      <c r="C135" s="37"/>
      <c r="D135" s="22" t="s">
        <v>37</v>
      </c>
      <c r="E135" s="97">
        <v>105</v>
      </c>
      <c r="F135" s="99">
        <v>25000</v>
      </c>
      <c r="G135" s="34">
        <v>0</v>
      </c>
      <c r="H135" s="38">
        <f t="shared" si="15"/>
        <v>1182.4324324324325</v>
      </c>
      <c r="I135" s="38">
        <f t="shared" si="14"/>
        <v>1182.4324324324325</v>
      </c>
      <c r="J135" s="39" t="s">
        <v>197</v>
      </c>
      <c r="K135" s="8"/>
      <c r="L135" s="18"/>
      <c r="M135" s="18"/>
      <c r="N135" s="27"/>
      <c r="O135" s="28"/>
      <c r="P135" s="28"/>
      <c r="Q135" s="28"/>
    </row>
    <row r="136" spans="1:17" s="24" customFormat="1" ht="55.5" customHeight="1">
      <c r="A136" s="103"/>
      <c r="B136" s="37" t="s">
        <v>216</v>
      </c>
      <c r="C136" s="37" t="s">
        <v>139</v>
      </c>
      <c r="D136" s="22" t="s">
        <v>10</v>
      </c>
      <c r="E136" s="97">
        <v>1736</v>
      </c>
      <c r="F136" s="99">
        <v>600</v>
      </c>
      <c r="G136" s="34">
        <v>0</v>
      </c>
      <c r="H136" s="38">
        <f t="shared" si="15"/>
        <v>469.18918918918916</v>
      </c>
      <c r="I136" s="38">
        <f t="shared" si="14"/>
        <v>469.18918918918916</v>
      </c>
      <c r="J136" s="39" t="s">
        <v>198</v>
      </c>
      <c r="K136" s="8"/>
      <c r="L136" s="18"/>
      <c r="M136" s="18"/>
      <c r="N136" s="27"/>
      <c r="O136" s="28"/>
      <c r="P136" s="28"/>
      <c r="Q136" s="28"/>
    </row>
    <row r="137" spans="1:17" s="24" customFormat="1" ht="42" customHeight="1">
      <c r="A137" s="103"/>
      <c r="B137" s="37" t="s">
        <v>140</v>
      </c>
      <c r="C137" s="40"/>
      <c r="D137" s="22" t="s">
        <v>37</v>
      </c>
      <c r="E137" s="97">
        <v>17.4</v>
      </c>
      <c r="F137" s="99">
        <v>25000</v>
      </c>
      <c r="G137" s="34">
        <v>0</v>
      </c>
      <c r="H137" s="38">
        <f t="shared" si="15"/>
        <v>195.9459459459459</v>
      </c>
      <c r="I137" s="38">
        <f t="shared" si="14"/>
        <v>195.9459459459459</v>
      </c>
      <c r="J137" s="39" t="s">
        <v>199</v>
      </c>
      <c r="K137" s="8"/>
      <c r="L137" s="18"/>
      <c r="M137" s="18"/>
      <c r="N137" s="27"/>
      <c r="O137" s="28"/>
      <c r="P137" s="28"/>
      <c r="Q137" s="28"/>
    </row>
    <row r="138" spans="1:17" s="24" customFormat="1" ht="42.75" customHeight="1">
      <c r="A138" s="103"/>
      <c r="B138" s="37" t="s">
        <v>193</v>
      </c>
      <c r="C138" s="37" t="s">
        <v>79</v>
      </c>
      <c r="D138" s="22" t="s">
        <v>134</v>
      </c>
      <c r="E138" s="97">
        <v>4.4</v>
      </c>
      <c r="F138" s="99">
        <v>100000</v>
      </c>
      <c r="G138" s="34">
        <v>0</v>
      </c>
      <c r="H138" s="38">
        <f t="shared" si="15"/>
        <v>198.1981981981982</v>
      </c>
      <c r="I138" s="38">
        <f t="shared" si="14"/>
        <v>198.1981981981982</v>
      </c>
      <c r="J138" s="39" t="s">
        <v>200</v>
      </c>
      <c r="K138" s="8"/>
      <c r="L138" s="18"/>
      <c r="M138" s="18"/>
      <c r="N138" s="27"/>
      <c r="O138" s="28"/>
      <c r="P138" s="28"/>
      <c r="Q138" s="28"/>
    </row>
    <row r="139" spans="1:17" s="24" customFormat="1" ht="27.75" customHeight="1">
      <c r="A139" s="103"/>
      <c r="B139" s="37"/>
      <c r="C139" s="37" t="s">
        <v>135</v>
      </c>
      <c r="D139" s="22" t="s">
        <v>136</v>
      </c>
      <c r="E139" s="97">
        <v>88</v>
      </c>
      <c r="F139" s="99">
        <v>3500</v>
      </c>
      <c r="G139" s="34">
        <v>0</v>
      </c>
      <c r="H139" s="38">
        <f t="shared" si="15"/>
        <v>138.73873873873873</v>
      </c>
      <c r="I139" s="38">
        <f t="shared" si="14"/>
        <v>138.73873873873873</v>
      </c>
      <c r="J139" s="39" t="s">
        <v>201</v>
      </c>
      <c r="K139" s="8"/>
      <c r="L139" s="18"/>
      <c r="M139" s="18"/>
      <c r="N139" s="27"/>
      <c r="O139" s="28"/>
      <c r="P139" s="28"/>
      <c r="Q139" s="28"/>
    </row>
    <row r="140" spans="1:17" s="24" customFormat="1" ht="41.25" customHeight="1">
      <c r="A140" s="103"/>
      <c r="B140" s="37" t="s">
        <v>142</v>
      </c>
      <c r="C140" s="37" t="s">
        <v>143</v>
      </c>
      <c r="D140" s="22" t="s">
        <v>144</v>
      </c>
      <c r="E140" s="97">
        <v>5.2</v>
      </c>
      <c r="F140" s="99">
        <v>60000</v>
      </c>
      <c r="G140" s="34">
        <v>0</v>
      </c>
      <c r="H140" s="38">
        <f t="shared" si="15"/>
        <v>140.54054054054055</v>
      </c>
      <c r="I140" s="38">
        <f t="shared" si="14"/>
        <v>140.54054054054055</v>
      </c>
      <c r="J140" s="39" t="s">
        <v>202</v>
      </c>
      <c r="K140" s="8"/>
      <c r="L140" s="18"/>
      <c r="M140" s="18"/>
      <c r="N140" s="27"/>
      <c r="O140" s="28"/>
      <c r="P140" s="28"/>
      <c r="Q140" s="28"/>
    </row>
    <row r="141" spans="1:17" s="24" customFormat="1" ht="33.75" customHeight="1">
      <c r="A141" s="103"/>
      <c r="B141" s="37" t="s">
        <v>145</v>
      </c>
      <c r="C141" s="37"/>
      <c r="D141" s="22" t="s">
        <v>37</v>
      </c>
      <c r="E141" s="97">
        <v>11.6</v>
      </c>
      <c r="F141" s="99">
        <v>25000</v>
      </c>
      <c r="G141" s="34">
        <v>0</v>
      </c>
      <c r="H141" s="38">
        <f t="shared" si="15"/>
        <v>130.63063063063063</v>
      </c>
      <c r="I141" s="38">
        <f t="shared" si="14"/>
        <v>130.63063063063063</v>
      </c>
      <c r="J141" s="39" t="s">
        <v>203</v>
      </c>
      <c r="K141" s="8"/>
      <c r="L141" s="18"/>
      <c r="M141" s="18"/>
      <c r="N141" s="27"/>
      <c r="O141" s="28"/>
      <c r="P141" s="28"/>
      <c r="Q141" s="28"/>
    </row>
    <row r="142" spans="1:17" s="24" customFormat="1" ht="33.75" customHeight="1">
      <c r="A142" s="103"/>
      <c r="B142" s="37" t="s">
        <v>146</v>
      </c>
      <c r="C142" s="37"/>
      <c r="D142" s="22" t="s">
        <v>37</v>
      </c>
      <c r="E142" s="97">
        <v>18.3</v>
      </c>
      <c r="F142" s="99">
        <v>25000</v>
      </c>
      <c r="G142" s="34">
        <v>0</v>
      </c>
      <c r="H142" s="38">
        <f t="shared" si="15"/>
        <v>206.0810810810811</v>
      </c>
      <c r="I142" s="38">
        <f t="shared" si="14"/>
        <v>206.0810810810811</v>
      </c>
      <c r="J142" s="39" t="s">
        <v>204</v>
      </c>
      <c r="K142" s="8"/>
      <c r="L142" s="18"/>
      <c r="M142" s="18"/>
      <c r="N142" s="27"/>
      <c r="O142" s="28"/>
      <c r="P142" s="28"/>
      <c r="Q142" s="28"/>
    </row>
    <row r="143" spans="1:17" s="24" customFormat="1" ht="40.5" customHeight="1">
      <c r="A143" s="103"/>
      <c r="B143" s="37" t="s">
        <v>147</v>
      </c>
      <c r="C143" s="37" t="s">
        <v>148</v>
      </c>
      <c r="D143" s="22" t="s">
        <v>10</v>
      </c>
      <c r="E143" s="97">
        <v>1570</v>
      </c>
      <c r="F143" s="99">
        <v>3000</v>
      </c>
      <c r="G143" s="38">
        <f>E143*F143/2220</f>
        <v>2121.6216216216217</v>
      </c>
      <c r="H143" s="38"/>
      <c r="I143" s="38">
        <f t="shared" si="14"/>
        <v>2121.6216216216217</v>
      </c>
      <c r="J143" s="39" t="s">
        <v>205</v>
      </c>
      <c r="K143" s="8"/>
      <c r="L143" s="18"/>
      <c r="M143" s="18"/>
      <c r="N143" s="27"/>
      <c r="O143" s="28"/>
      <c r="P143" s="28"/>
      <c r="Q143" s="28"/>
    </row>
    <row r="144" spans="1:17" s="24" customFormat="1" ht="33.75" customHeight="1">
      <c r="A144" s="103"/>
      <c r="B144" s="37"/>
      <c r="C144" s="37" t="s">
        <v>194</v>
      </c>
      <c r="D144" s="22" t="s">
        <v>10</v>
      </c>
      <c r="E144" s="97">
        <v>170</v>
      </c>
      <c r="F144" s="99">
        <v>5000</v>
      </c>
      <c r="G144" s="38">
        <f>E144*F144/2220</f>
        <v>382.8828828828829</v>
      </c>
      <c r="H144" s="38"/>
      <c r="I144" s="38">
        <f t="shared" si="14"/>
        <v>382.8828828828829</v>
      </c>
      <c r="J144" s="39" t="s">
        <v>206</v>
      </c>
      <c r="K144" s="8"/>
      <c r="L144" s="18"/>
      <c r="M144" s="18"/>
      <c r="N144" s="27"/>
      <c r="O144" s="28"/>
      <c r="P144" s="28"/>
      <c r="Q144" s="28"/>
    </row>
    <row r="145" spans="1:17" s="24" customFormat="1" ht="44.25" customHeight="1">
      <c r="A145" s="103"/>
      <c r="B145" s="37" t="s">
        <v>150</v>
      </c>
      <c r="C145" s="37" t="s">
        <v>151</v>
      </c>
      <c r="D145" s="22" t="s">
        <v>42</v>
      </c>
      <c r="E145" s="97">
        <v>1</v>
      </c>
      <c r="F145" s="99">
        <v>60000</v>
      </c>
      <c r="G145" s="34">
        <v>0</v>
      </c>
      <c r="H145" s="38">
        <f t="shared" si="15"/>
        <v>27.027027027027028</v>
      </c>
      <c r="I145" s="38">
        <f t="shared" si="14"/>
        <v>27.027027027027028</v>
      </c>
      <c r="J145" s="39" t="s">
        <v>207</v>
      </c>
      <c r="K145" s="8"/>
      <c r="L145" s="18"/>
      <c r="M145" s="18"/>
      <c r="N145" s="27"/>
      <c r="O145" s="28"/>
      <c r="P145" s="28"/>
      <c r="Q145" s="28"/>
    </row>
    <row r="146" spans="1:17" s="24" customFormat="1" ht="38.25" customHeight="1">
      <c r="A146" s="103"/>
      <c r="B146" s="37" t="s">
        <v>152</v>
      </c>
      <c r="C146" s="37" t="s">
        <v>58</v>
      </c>
      <c r="D146" s="22" t="s">
        <v>25</v>
      </c>
      <c r="E146" s="97">
        <v>86.8</v>
      </c>
      <c r="F146" s="99">
        <v>1200</v>
      </c>
      <c r="G146" s="34">
        <v>0</v>
      </c>
      <c r="H146" s="38">
        <f t="shared" si="15"/>
        <v>46.91891891891892</v>
      </c>
      <c r="I146" s="38">
        <f t="shared" si="14"/>
        <v>46.91891891891892</v>
      </c>
      <c r="J146" s="39" t="s">
        <v>208</v>
      </c>
      <c r="K146" s="8"/>
      <c r="L146" s="18"/>
      <c r="M146" s="18"/>
      <c r="N146" s="27"/>
      <c r="O146" s="28"/>
      <c r="P146" s="28"/>
      <c r="Q146" s="28"/>
    </row>
    <row r="147" spans="1:17" s="24" customFormat="1" ht="33.75" customHeight="1">
      <c r="A147" s="103"/>
      <c r="B147" s="37"/>
      <c r="C147" s="37" t="s">
        <v>57</v>
      </c>
      <c r="D147" s="22" t="s">
        <v>25</v>
      </c>
      <c r="E147" s="97">
        <v>86.8</v>
      </c>
      <c r="F147" s="99">
        <v>1600</v>
      </c>
      <c r="G147" s="34">
        <v>0</v>
      </c>
      <c r="H147" s="38">
        <f t="shared" si="15"/>
        <v>62.55855855855856</v>
      </c>
      <c r="I147" s="38">
        <f t="shared" si="14"/>
        <v>62.55855855855856</v>
      </c>
      <c r="J147" s="39" t="s">
        <v>208</v>
      </c>
      <c r="K147" s="8"/>
      <c r="L147" s="18"/>
      <c r="M147" s="18"/>
      <c r="N147" s="27"/>
      <c r="O147" s="28"/>
      <c r="P147" s="28"/>
      <c r="Q147" s="28"/>
    </row>
    <row r="148" spans="1:17" s="24" customFormat="1" ht="33.75" customHeight="1">
      <c r="A148" s="103"/>
      <c r="B148" s="37"/>
      <c r="C148" s="37" t="s">
        <v>59</v>
      </c>
      <c r="D148" s="22" t="s">
        <v>25</v>
      </c>
      <c r="E148" s="97">
        <v>43.4</v>
      </c>
      <c r="F148" s="99">
        <v>800</v>
      </c>
      <c r="G148" s="34">
        <v>0</v>
      </c>
      <c r="H148" s="38">
        <f t="shared" si="15"/>
        <v>15.63963963963964</v>
      </c>
      <c r="I148" s="38">
        <f t="shared" si="14"/>
        <v>15.63963963963964</v>
      </c>
      <c r="J148" s="39" t="s">
        <v>209</v>
      </c>
      <c r="K148" s="8"/>
      <c r="L148" s="18"/>
      <c r="M148" s="18"/>
      <c r="N148" s="27"/>
      <c r="O148" s="28"/>
      <c r="P148" s="28"/>
      <c r="Q148" s="28"/>
    </row>
    <row r="149" spans="1:17" s="24" customFormat="1" ht="33.75" customHeight="1">
      <c r="A149" s="103"/>
      <c r="B149" s="37" t="s">
        <v>46</v>
      </c>
      <c r="C149" s="37" t="s">
        <v>151</v>
      </c>
      <c r="D149" s="22" t="s">
        <v>42</v>
      </c>
      <c r="E149" s="97">
        <v>1</v>
      </c>
      <c r="F149" s="99">
        <v>15000</v>
      </c>
      <c r="G149" s="34">
        <v>0</v>
      </c>
      <c r="H149" s="38">
        <f t="shared" si="15"/>
        <v>6.756756756756757</v>
      </c>
      <c r="I149" s="38">
        <f t="shared" si="14"/>
        <v>6.756756756756757</v>
      </c>
      <c r="J149" s="40" t="s">
        <v>210</v>
      </c>
      <c r="K149" s="8"/>
      <c r="L149" s="18"/>
      <c r="M149" s="18"/>
      <c r="N149" s="27"/>
      <c r="O149" s="28"/>
      <c r="P149" s="28"/>
      <c r="Q149" s="28"/>
    </row>
    <row r="150" spans="1:17" s="24" customFormat="1" ht="79.5" customHeight="1">
      <c r="A150" s="103"/>
      <c r="B150" s="37" t="s">
        <v>217</v>
      </c>
      <c r="C150" s="37"/>
      <c r="D150" s="22" t="s">
        <v>37</v>
      </c>
      <c r="E150" s="97">
        <v>19.6</v>
      </c>
      <c r="F150" s="99">
        <v>25000</v>
      </c>
      <c r="G150" s="34">
        <v>0</v>
      </c>
      <c r="H150" s="38">
        <f t="shared" si="15"/>
        <v>220.72072072072075</v>
      </c>
      <c r="I150" s="38">
        <f t="shared" si="14"/>
        <v>220.72072072072075</v>
      </c>
      <c r="J150" s="39" t="s">
        <v>211</v>
      </c>
      <c r="K150" s="8"/>
      <c r="L150" s="18"/>
      <c r="M150" s="18"/>
      <c r="N150" s="27"/>
      <c r="O150" s="28"/>
      <c r="P150" s="28"/>
      <c r="Q150" s="28"/>
    </row>
    <row r="151" spans="1:17" s="24" customFormat="1" ht="84" customHeight="1">
      <c r="A151" s="103"/>
      <c r="B151" s="37" t="s">
        <v>218</v>
      </c>
      <c r="C151" s="37"/>
      <c r="D151" s="22" t="s">
        <v>37</v>
      </c>
      <c r="E151" s="97">
        <v>3.4</v>
      </c>
      <c r="F151" s="99">
        <v>25000</v>
      </c>
      <c r="G151" s="34">
        <v>0</v>
      </c>
      <c r="H151" s="38">
        <f t="shared" si="15"/>
        <v>38.288288288288285</v>
      </c>
      <c r="I151" s="38">
        <f t="shared" si="14"/>
        <v>38.288288288288285</v>
      </c>
      <c r="J151" s="39" t="s">
        <v>212</v>
      </c>
      <c r="K151" s="8"/>
      <c r="L151" s="18"/>
      <c r="M151" s="18"/>
      <c r="N151" s="27"/>
      <c r="O151" s="28"/>
      <c r="P151" s="28"/>
      <c r="Q151" s="28"/>
    </row>
    <row r="152" spans="1:17" s="24" customFormat="1" ht="42" customHeight="1">
      <c r="A152" s="103"/>
      <c r="B152" s="37" t="s">
        <v>155</v>
      </c>
      <c r="C152" s="37"/>
      <c r="D152" s="22" t="s">
        <v>37</v>
      </c>
      <c r="E152" s="97">
        <v>69.6</v>
      </c>
      <c r="F152" s="99">
        <v>25000</v>
      </c>
      <c r="G152" s="74">
        <v>0</v>
      </c>
      <c r="H152" s="38">
        <f t="shared" si="15"/>
        <v>783.7837837837836</v>
      </c>
      <c r="I152" s="38">
        <f t="shared" si="14"/>
        <v>783.7837837837836</v>
      </c>
      <c r="J152" s="39" t="s">
        <v>213</v>
      </c>
      <c r="K152" s="8"/>
      <c r="L152" s="18"/>
      <c r="M152" s="18"/>
      <c r="N152" s="27"/>
      <c r="O152" s="28"/>
      <c r="P152" s="28"/>
      <c r="Q152" s="28"/>
    </row>
    <row r="153" spans="1:17" s="24" customFormat="1" ht="12.75">
      <c r="A153" s="72" t="s">
        <v>237</v>
      </c>
      <c r="B153" s="73"/>
      <c r="C153" s="73"/>
      <c r="D153" s="73"/>
      <c r="E153" s="73"/>
      <c r="F153" s="73"/>
      <c r="G153" s="75">
        <f>SUM(G5:G152)</f>
        <v>24501.801801801805</v>
      </c>
      <c r="H153" s="75">
        <f>SUM(H5:H152)</f>
        <v>31977.916666666668</v>
      </c>
      <c r="I153" s="75">
        <f>SUM(I5:I152)</f>
        <v>56479.718468468476</v>
      </c>
      <c r="J153" s="76">
        <f>G153+H153</f>
        <v>56479.718468468476</v>
      </c>
      <c r="K153" s="8"/>
      <c r="L153" s="18"/>
      <c r="M153" s="18"/>
      <c r="N153" s="27"/>
      <c r="O153" s="28"/>
      <c r="P153" s="28"/>
      <c r="Q153" s="28"/>
    </row>
    <row r="154" spans="1:17" s="24" customFormat="1" ht="24" customHeight="1">
      <c r="A154" s="65" t="s">
        <v>235</v>
      </c>
      <c r="B154" s="66"/>
      <c r="C154" s="66"/>
      <c r="D154" s="66"/>
      <c r="E154" s="66"/>
      <c r="F154" s="66"/>
      <c r="G154" s="66"/>
      <c r="H154" s="66"/>
      <c r="I154" s="66"/>
      <c r="J154" s="67"/>
      <c r="K154" s="8"/>
      <c r="L154" s="18"/>
      <c r="M154" s="18"/>
      <c r="N154" s="27"/>
      <c r="O154" s="28"/>
      <c r="P154" s="28"/>
      <c r="Q154" s="28"/>
    </row>
    <row r="155" spans="1:11" s="14" customFormat="1" ht="27.75" customHeight="1">
      <c r="A155" s="68"/>
      <c r="B155" s="63" t="s">
        <v>132</v>
      </c>
      <c r="C155" s="13" t="s">
        <v>26</v>
      </c>
      <c r="D155" s="13" t="s">
        <v>10</v>
      </c>
      <c r="E155" s="93">
        <v>1</v>
      </c>
      <c r="F155" s="104">
        <v>20000</v>
      </c>
      <c r="G155" s="105">
        <v>20000</v>
      </c>
      <c r="H155" s="105">
        <v>0</v>
      </c>
      <c r="I155" s="106">
        <f>SUM(G155:H155)</f>
        <v>20000</v>
      </c>
      <c r="J155" s="13"/>
      <c r="K155" s="16"/>
    </row>
    <row r="156" spans="1:11" s="14" customFormat="1" ht="24" customHeight="1">
      <c r="A156" s="107"/>
      <c r="B156" s="63"/>
      <c r="C156" s="13" t="s">
        <v>27</v>
      </c>
      <c r="D156" s="13" t="s">
        <v>10</v>
      </c>
      <c r="E156" s="93">
        <v>1</v>
      </c>
      <c r="F156" s="104">
        <v>600</v>
      </c>
      <c r="G156" s="105">
        <v>600</v>
      </c>
      <c r="H156" s="105">
        <v>0</v>
      </c>
      <c r="I156" s="106">
        <f>SUM(G156:H156)</f>
        <v>600</v>
      </c>
      <c r="J156" s="13"/>
      <c r="K156" s="16"/>
    </row>
    <row r="157" spans="1:11" ht="28.5" customHeight="1">
      <c r="A157" s="108"/>
      <c r="B157" s="63"/>
      <c r="C157" s="22" t="s">
        <v>220</v>
      </c>
      <c r="D157" s="33" t="s">
        <v>10</v>
      </c>
      <c r="E157" s="33">
        <v>1</v>
      </c>
      <c r="F157" s="109">
        <v>2900</v>
      </c>
      <c r="G157" s="106">
        <f>F157</f>
        <v>2900</v>
      </c>
      <c r="H157" s="105">
        <v>0</v>
      </c>
      <c r="I157" s="106">
        <f>SUM(G157:H157)</f>
        <v>2900</v>
      </c>
      <c r="J157" s="33"/>
      <c r="K157" s="4"/>
    </row>
    <row r="158" spans="1:11" s="15" customFormat="1" ht="12.75">
      <c r="A158" s="69" t="s">
        <v>236</v>
      </c>
      <c r="B158" s="70"/>
      <c r="C158" s="70"/>
      <c r="D158" s="70"/>
      <c r="E158" s="70"/>
      <c r="F158" s="71"/>
      <c r="G158" s="77">
        <f>SUM(G155:G157)</f>
        <v>23500</v>
      </c>
      <c r="H158" s="77">
        <f>SUM(H155:H157)</f>
        <v>0</v>
      </c>
      <c r="I158" s="77">
        <f>SUM(I155:I157)</f>
        <v>23500</v>
      </c>
      <c r="J158" s="17"/>
      <c r="K158" s="30"/>
    </row>
    <row r="159" spans="1:11" ht="12.75">
      <c r="A159" s="31" t="s">
        <v>238</v>
      </c>
      <c r="B159" s="10"/>
      <c r="C159" s="10"/>
      <c r="D159" s="10"/>
      <c r="E159" s="10"/>
      <c r="F159" s="110"/>
      <c r="G159" s="111">
        <f>(G153+G158)*0.04</f>
        <v>1920.0720720720722</v>
      </c>
      <c r="H159" s="111"/>
      <c r="I159" s="111"/>
      <c r="J159" s="10"/>
      <c r="K159" s="4"/>
    </row>
    <row r="160" spans="1:11" ht="12.75">
      <c r="A160" s="31" t="s">
        <v>239</v>
      </c>
      <c r="B160" s="10"/>
      <c r="C160" s="10"/>
      <c r="D160" s="10"/>
      <c r="E160" s="10"/>
      <c r="F160" s="110"/>
      <c r="G160" s="111"/>
      <c r="H160" s="111"/>
      <c r="I160" s="111"/>
      <c r="J160" s="10"/>
      <c r="K160" s="4"/>
    </row>
    <row r="161" spans="1:11" ht="12.75">
      <c r="A161" s="78" t="s">
        <v>240</v>
      </c>
      <c r="B161" s="66"/>
      <c r="C161" s="66"/>
      <c r="D161" s="66"/>
      <c r="E161" s="66"/>
      <c r="F161" s="67"/>
      <c r="G161" s="50">
        <f>G153+G158+G159+G160</f>
        <v>49921.873873873876</v>
      </c>
      <c r="H161" s="50">
        <f>H153+H158+H159+H160</f>
        <v>31977.916666666668</v>
      </c>
      <c r="I161" s="50">
        <f>I153+I158+I159+I160</f>
        <v>79979.71846846848</v>
      </c>
      <c r="J161" s="10"/>
      <c r="K161" s="4"/>
    </row>
    <row r="162" spans="1:10" ht="12.75">
      <c r="A162" s="112"/>
      <c r="B162" s="112"/>
      <c r="C162" s="112"/>
      <c r="D162" s="112" t="s">
        <v>241</v>
      </c>
      <c r="E162" s="112"/>
      <c r="F162" s="112"/>
      <c r="G162" s="113">
        <f>G161/I161</f>
        <v>0.6241816654250324</v>
      </c>
      <c r="H162" s="113">
        <f>H161/I161</f>
        <v>0.39982532170669954</v>
      </c>
      <c r="I162" s="114"/>
      <c r="J162" s="115"/>
    </row>
  </sheetData>
  <sheetProtection/>
  <mergeCells count="31">
    <mergeCell ref="A154:J154"/>
    <mergeCell ref="A155:A157"/>
    <mergeCell ref="A158:F158"/>
    <mergeCell ref="A153:F153"/>
    <mergeCell ref="B155:B157"/>
    <mergeCell ref="B26:B34"/>
    <mergeCell ref="B35:B36"/>
    <mergeCell ref="B39:B40"/>
    <mergeCell ref="B42:B51"/>
    <mergeCell ref="A23:A38"/>
    <mergeCell ref="B23:B24"/>
    <mergeCell ref="B74:B75"/>
    <mergeCell ref="B76:B84"/>
    <mergeCell ref="G1:I1"/>
    <mergeCell ref="A5:A16"/>
    <mergeCell ref="A18:A22"/>
    <mergeCell ref="B4:I4"/>
    <mergeCell ref="A3:J3"/>
    <mergeCell ref="B54:F54"/>
    <mergeCell ref="B59:F59"/>
    <mergeCell ref="B68:F68"/>
    <mergeCell ref="B65:B66"/>
    <mergeCell ref="B69:B72"/>
    <mergeCell ref="B55:B56"/>
    <mergeCell ref="B61:B62"/>
    <mergeCell ref="A39:A63"/>
    <mergeCell ref="A64:A88"/>
    <mergeCell ref="A89:A110"/>
    <mergeCell ref="A111:A130"/>
    <mergeCell ref="A131:A152"/>
    <mergeCell ref="A161:F161"/>
  </mergeCells>
  <printOptions/>
  <pageMargins left="0.75" right="0.75" top="1" bottom="1" header="0.5" footer="0.5"/>
  <pageSetup horizontalDpi="600" verticalDpi="600" orientation="landscape" paperSize="9" r:id="rId1"/>
  <rowBreaks count="1" manualBreakCount="1">
    <brk id="15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UNDP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Alexey Volkov</dc:creator>
  <cp:keywords/>
  <dc:description/>
  <cp:lastModifiedBy>alexey.volkov</cp:lastModifiedBy>
  <cp:lastPrinted>2011-02-13T05:57:37Z</cp:lastPrinted>
  <dcterms:created xsi:type="dcterms:W3CDTF">2009-07-21T10:01:02Z</dcterms:created>
  <dcterms:modified xsi:type="dcterms:W3CDTF">2015-03-13T09:45:54Z</dcterms:modified>
  <cp:category/>
  <cp:version/>
  <cp:contentType/>
  <cp:contentStatus/>
</cp:coreProperties>
</file>